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fileSharing readOnlyRecommended="1"/>
  <workbookPr filterPrivacy="1"/>
  <xr:revisionPtr revIDLastSave="0" documentId="8_{B505875D-36D7-450B-BD12-96DB748D9A14}" xr6:coauthVersionLast="47" xr6:coauthVersionMax="47" xr10:uidLastSave="{00000000-0000-0000-0000-000000000000}"/>
  <bookViews>
    <workbookView xWindow="26490" yWindow="4140" windowWidth="26685" windowHeight="25050"/>
  </bookViews>
  <sheets>
    <sheet name="定義と座標系" sheetId="3" r:id="rId1"/>
    <sheet name="全体計算シート" sheetId="1" r:id="rId2"/>
    <sheet name="Graph" sheetId="6" r:id="rId3"/>
    <sheet name="磁石１" sheetId="16" state="hidden" r:id="rId4"/>
    <sheet name="磁石2" sheetId="7" state="hidden" r:id="rId5"/>
    <sheet name="磁石3" sheetId="8" state="hidden" r:id="rId6"/>
    <sheet name="磁石4" sheetId="9" state="hidden" r:id="rId7"/>
    <sheet name="磁石5" sheetId="10" state="hidden" r:id="rId8"/>
    <sheet name="磁石6" sheetId="11" state="hidden" r:id="rId9"/>
    <sheet name="磁石7" sheetId="12" state="hidden" r:id="rId10"/>
    <sheet name="磁石8" sheetId="13" state="hidden" r:id="rId11"/>
    <sheet name="磁石9" sheetId="14" state="hidden" r:id="rId12"/>
    <sheet name="磁石10" sheetId="15" state="hidden" r:id="rId13"/>
  </sheets>
  <calcPr calcId="181029"/>
</workbook>
</file>

<file path=xl/calcChain.xml><?xml version="1.0" encoding="utf-8"?>
<calcChain xmlns="http://schemas.openxmlformats.org/spreadsheetml/2006/main">
  <c r="C10" i="16" l="1"/>
  <c r="C15" i="16"/>
  <c r="Q15" i="16"/>
  <c r="C18" i="16"/>
  <c r="Q18" i="16" s="1"/>
  <c r="C11" i="16"/>
  <c r="C16" i="16"/>
  <c r="C12" i="16"/>
  <c r="C21" i="16"/>
  <c r="C13" i="16"/>
  <c r="Q21" i="16"/>
  <c r="C17" i="16"/>
  <c r="Q17" i="16"/>
  <c r="C10" i="8"/>
  <c r="C15" i="8"/>
  <c r="P15" i="8" s="1"/>
  <c r="Q15" i="8"/>
  <c r="C18" i="8"/>
  <c r="Q18" i="8" s="1"/>
  <c r="C11" i="8"/>
  <c r="C16" i="8"/>
  <c r="Q16" i="8" s="1"/>
  <c r="C12" i="8"/>
  <c r="C21" i="8"/>
  <c r="Q21" i="8" s="1"/>
  <c r="C13" i="8"/>
  <c r="P21" i="8" s="1"/>
  <c r="C17" i="8"/>
  <c r="Q17" i="8"/>
  <c r="C10" i="9"/>
  <c r="C15" i="9"/>
  <c r="Q15" i="9" s="1"/>
  <c r="C18" i="9"/>
  <c r="C11" i="9"/>
  <c r="C16" i="9"/>
  <c r="Q16" i="9"/>
  <c r="C12" i="9"/>
  <c r="C21" i="9"/>
  <c r="C13" i="9"/>
  <c r="C17" i="9"/>
  <c r="Q17" i="9"/>
  <c r="C10" i="10"/>
  <c r="C15" i="10"/>
  <c r="C18" i="10"/>
  <c r="C11" i="10"/>
  <c r="C16" i="10"/>
  <c r="P16" i="10" s="1"/>
  <c r="C12" i="10"/>
  <c r="C21" i="10"/>
  <c r="C13" i="10"/>
  <c r="C17" i="10"/>
  <c r="Q17" i="10"/>
  <c r="C10" i="11"/>
  <c r="C15" i="11"/>
  <c r="C18" i="11"/>
  <c r="C11" i="11"/>
  <c r="Q18" i="11"/>
  <c r="C16" i="11"/>
  <c r="C12" i="11"/>
  <c r="C21" i="11"/>
  <c r="C13" i="11"/>
  <c r="Q21" i="11"/>
  <c r="C17" i="11"/>
  <c r="Q17" i="11" s="1"/>
  <c r="C10" i="12"/>
  <c r="C15" i="12"/>
  <c r="Q15" i="12"/>
  <c r="C18" i="12"/>
  <c r="C11" i="12"/>
  <c r="C16" i="12"/>
  <c r="C12" i="12"/>
  <c r="C21" i="12"/>
  <c r="C13" i="12"/>
  <c r="C17" i="12"/>
  <c r="C10" i="13"/>
  <c r="C15" i="13"/>
  <c r="Q15" i="13"/>
  <c r="C18" i="13"/>
  <c r="C11" i="13"/>
  <c r="C16" i="13"/>
  <c r="Q16" i="13"/>
  <c r="C12" i="13"/>
  <c r="C21" i="13"/>
  <c r="C13" i="13"/>
  <c r="C17" i="13"/>
  <c r="C10" i="14"/>
  <c r="C15" i="14"/>
  <c r="Q15" i="14"/>
  <c r="C18" i="14"/>
  <c r="C11" i="14"/>
  <c r="Q18" i="14" s="1"/>
  <c r="C16" i="14"/>
  <c r="Q16" i="14"/>
  <c r="C12" i="14"/>
  <c r="C21" i="14"/>
  <c r="C13" i="14"/>
  <c r="P21" i="14" s="1"/>
  <c r="C17" i="14"/>
  <c r="Q17" i="14"/>
  <c r="C10" i="15"/>
  <c r="C15" i="15"/>
  <c r="P15" i="15" s="1"/>
  <c r="C18" i="15"/>
  <c r="C11" i="15"/>
  <c r="Q18" i="15"/>
  <c r="C16" i="15"/>
  <c r="Q16" i="15"/>
  <c r="C12" i="15"/>
  <c r="C21" i="15"/>
  <c r="C13" i="15"/>
  <c r="Q21" i="15"/>
  <c r="C17" i="15"/>
  <c r="Q17" i="15"/>
  <c r="P15" i="16"/>
  <c r="P18" i="16"/>
  <c r="P21" i="16"/>
  <c r="P17" i="16"/>
  <c r="P18" i="8"/>
  <c r="P17" i="8"/>
  <c r="P18" i="9"/>
  <c r="P16" i="9"/>
  <c r="P21" i="9"/>
  <c r="P15" i="10"/>
  <c r="P17" i="10"/>
  <c r="P18" i="11"/>
  <c r="P21" i="11"/>
  <c r="P17" i="11"/>
  <c r="P15" i="12"/>
  <c r="P17" i="12"/>
  <c r="P15" i="13"/>
  <c r="P18" i="13"/>
  <c r="P16" i="13"/>
  <c r="P15" i="14"/>
  <c r="P16" i="14"/>
  <c r="P17" i="14"/>
  <c r="P18" i="15"/>
  <c r="P16" i="15"/>
  <c r="P21" i="15"/>
  <c r="P17" i="15"/>
  <c r="O15" i="16"/>
  <c r="O18" i="16"/>
  <c r="O21" i="16"/>
  <c r="O17" i="16"/>
  <c r="O15" i="8"/>
  <c r="O18" i="8"/>
  <c r="O21" i="8"/>
  <c r="O17" i="8"/>
  <c r="O15" i="9"/>
  <c r="O16" i="9"/>
  <c r="O15" i="10"/>
  <c r="O16" i="10"/>
  <c r="O17" i="10"/>
  <c r="O18" i="11"/>
  <c r="O16" i="11"/>
  <c r="O21" i="11"/>
  <c r="O17" i="11"/>
  <c r="O15" i="12"/>
  <c r="O18" i="12"/>
  <c r="O15" i="13"/>
  <c r="O16" i="13"/>
  <c r="O15" i="14"/>
  <c r="O16" i="14"/>
  <c r="O21" i="14"/>
  <c r="O17" i="14"/>
  <c r="O15" i="15"/>
  <c r="O18" i="15"/>
  <c r="O16" i="15"/>
  <c r="O21" i="15"/>
  <c r="O17" i="15"/>
  <c r="N15" i="16"/>
  <c r="N18" i="16"/>
  <c r="N21" i="16"/>
  <c r="N17" i="16"/>
  <c r="N15" i="8"/>
  <c r="N18" i="8"/>
  <c r="N21" i="8"/>
  <c r="N17" i="8"/>
  <c r="N15" i="9"/>
  <c r="N18" i="9"/>
  <c r="N16" i="9"/>
  <c r="N17" i="9"/>
  <c r="N18" i="10"/>
  <c r="N16" i="10"/>
  <c r="N17" i="10"/>
  <c r="N15" i="11"/>
  <c r="N18" i="11"/>
  <c r="N21" i="11"/>
  <c r="N17" i="11"/>
  <c r="N15" i="12"/>
  <c r="N18" i="12"/>
  <c r="N16" i="12"/>
  <c r="N17" i="12"/>
  <c r="N15" i="13"/>
  <c r="N18" i="13"/>
  <c r="N16" i="13"/>
  <c r="N17" i="13"/>
  <c r="N15" i="14"/>
  <c r="N18" i="14"/>
  <c r="N16" i="14"/>
  <c r="N21" i="14"/>
  <c r="N17" i="14"/>
  <c r="N15" i="15"/>
  <c r="N18" i="15"/>
  <c r="N16" i="15"/>
  <c r="N21" i="15"/>
  <c r="N17" i="15"/>
  <c r="M15" i="16"/>
  <c r="M18" i="16"/>
  <c r="M21" i="16"/>
  <c r="M17" i="16"/>
  <c r="M15" i="8"/>
  <c r="M18" i="8"/>
  <c r="M16" i="8"/>
  <c r="M21" i="8"/>
  <c r="M17" i="8"/>
  <c r="M15" i="9"/>
  <c r="M18" i="9"/>
  <c r="M16" i="9"/>
  <c r="M21" i="9"/>
  <c r="M17" i="9"/>
  <c r="M18" i="10"/>
  <c r="M16" i="10"/>
  <c r="M17" i="10"/>
  <c r="M18" i="11"/>
  <c r="M16" i="11"/>
  <c r="M21" i="11"/>
  <c r="M17" i="11"/>
  <c r="M15" i="12"/>
  <c r="M16" i="12"/>
  <c r="M17" i="12"/>
  <c r="M15" i="13"/>
  <c r="M18" i="13"/>
  <c r="M16" i="13"/>
  <c r="M17" i="13"/>
  <c r="M15" i="14"/>
  <c r="M18" i="14"/>
  <c r="M16" i="14"/>
  <c r="M21" i="14"/>
  <c r="M17" i="14"/>
  <c r="M15" i="15"/>
  <c r="M18" i="15"/>
  <c r="M16" i="15"/>
  <c r="M21" i="15"/>
  <c r="M17" i="15"/>
  <c r="L15" i="16"/>
  <c r="L18" i="16"/>
  <c r="L21" i="16"/>
  <c r="L17" i="16"/>
  <c r="L15" i="8"/>
  <c r="L18" i="8"/>
  <c r="L16" i="8"/>
  <c r="L21" i="8"/>
  <c r="L17" i="8"/>
  <c r="L15" i="9"/>
  <c r="L18" i="9"/>
  <c r="L16" i="9"/>
  <c r="L21" i="9"/>
  <c r="L17" i="9"/>
  <c r="L15" i="10"/>
  <c r="L18" i="10"/>
  <c r="L16" i="10"/>
  <c r="L17" i="10"/>
  <c r="L15" i="11"/>
  <c r="L18" i="11"/>
  <c r="L16" i="11"/>
  <c r="L21" i="11"/>
  <c r="L17" i="11"/>
  <c r="L15" i="12"/>
  <c r="L18" i="12"/>
  <c r="L16" i="12"/>
  <c r="L17" i="12"/>
  <c r="L15" i="13"/>
  <c r="L18" i="13"/>
  <c r="L16" i="13"/>
  <c r="L17" i="13"/>
  <c r="L15" i="14"/>
  <c r="L18" i="14"/>
  <c r="L16" i="14"/>
  <c r="L21" i="14"/>
  <c r="L17" i="14"/>
  <c r="L15" i="15"/>
  <c r="L18" i="15"/>
  <c r="L16" i="15"/>
  <c r="L21" i="15"/>
  <c r="L17" i="15"/>
  <c r="K15" i="16"/>
  <c r="K18" i="16"/>
  <c r="K21" i="16"/>
  <c r="K17" i="16"/>
  <c r="K15" i="8"/>
  <c r="K18" i="8"/>
  <c r="K16" i="8"/>
  <c r="K21" i="8"/>
  <c r="K17" i="8"/>
  <c r="K15" i="9"/>
  <c r="K18" i="9"/>
  <c r="K16" i="9"/>
  <c r="K21" i="9"/>
  <c r="K17" i="9"/>
  <c r="K15" i="10"/>
  <c r="K18" i="10"/>
  <c r="K16" i="10"/>
  <c r="K17" i="10"/>
  <c r="K15" i="11"/>
  <c r="K18" i="11"/>
  <c r="K16" i="11"/>
  <c r="K21" i="11"/>
  <c r="K17" i="11"/>
  <c r="K15" i="12"/>
  <c r="K18" i="12"/>
  <c r="K16" i="12"/>
  <c r="K17" i="12"/>
  <c r="K15" i="13"/>
  <c r="K18" i="13"/>
  <c r="K16" i="13"/>
  <c r="K17" i="13"/>
  <c r="K15" i="14"/>
  <c r="K18" i="14"/>
  <c r="K16" i="14"/>
  <c r="K21" i="14"/>
  <c r="K17" i="14"/>
  <c r="K15" i="15"/>
  <c r="K18" i="15"/>
  <c r="K16" i="15"/>
  <c r="K21" i="15"/>
  <c r="K17" i="15"/>
  <c r="J15" i="16"/>
  <c r="J18" i="16"/>
  <c r="J16" i="16"/>
  <c r="J21" i="16"/>
  <c r="J17" i="16"/>
  <c r="J15" i="8"/>
  <c r="J18" i="8"/>
  <c r="J16" i="8"/>
  <c r="J21" i="8"/>
  <c r="J17" i="8"/>
  <c r="J15" i="9"/>
  <c r="J18" i="9"/>
  <c r="J16" i="9"/>
  <c r="J21" i="9"/>
  <c r="J17" i="9"/>
  <c r="J15" i="10"/>
  <c r="J18" i="10"/>
  <c r="J16" i="10"/>
  <c r="J17" i="10"/>
  <c r="J15" i="11"/>
  <c r="J18" i="11"/>
  <c r="J16" i="11"/>
  <c r="J21" i="11"/>
  <c r="J17" i="11"/>
  <c r="J15" i="12"/>
  <c r="J18" i="12"/>
  <c r="J16" i="12"/>
  <c r="J21" i="12"/>
  <c r="J17" i="12"/>
  <c r="J15" i="13"/>
  <c r="J18" i="13"/>
  <c r="J16" i="13"/>
  <c r="J17" i="13"/>
  <c r="J15" i="14"/>
  <c r="J18" i="14"/>
  <c r="J16" i="14"/>
  <c r="J21" i="14"/>
  <c r="J17" i="14"/>
  <c r="J15" i="15"/>
  <c r="J18" i="15"/>
  <c r="J16" i="15"/>
  <c r="J21" i="15"/>
  <c r="J17" i="15"/>
  <c r="I15" i="16"/>
  <c r="I18" i="16"/>
  <c r="I16" i="16"/>
  <c r="I21" i="16"/>
  <c r="I17" i="16"/>
  <c r="I15" i="8"/>
  <c r="I18" i="8"/>
  <c r="I16" i="8"/>
  <c r="I21" i="8"/>
  <c r="I17" i="8"/>
  <c r="I15" i="9"/>
  <c r="I18" i="9"/>
  <c r="I16" i="9"/>
  <c r="I21" i="9"/>
  <c r="I17" i="9"/>
  <c r="I15" i="10"/>
  <c r="I18" i="10"/>
  <c r="I16" i="10"/>
  <c r="I17" i="10"/>
  <c r="I15" i="11"/>
  <c r="I18" i="11"/>
  <c r="I16" i="11"/>
  <c r="I21" i="11"/>
  <c r="I17" i="11"/>
  <c r="I15" i="12"/>
  <c r="I18" i="12"/>
  <c r="I16" i="12"/>
  <c r="I21" i="12"/>
  <c r="I17" i="12"/>
  <c r="I15" i="13"/>
  <c r="I18" i="13"/>
  <c r="I16" i="13"/>
  <c r="I17" i="13"/>
  <c r="I15" i="14"/>
  <c r="I18" i="14"/>
  <c r="I16" i="14"/>
  <c r="I21" i="14"/>
  <c r="I17" i="14"/>
  <c r="I15" i="15"/>
  <c r="I18" i="15"/>
  <c r="I16" i="15"/>
  <c r="I21" i="15"/>
  <c r="I17" i="15"/>
  <c r="H15" i="16"/>
  <c r="H18" i="16"/>
  <c r="H16" i="16"/>
  <c r="H21" i="16"/>
  <c r="H17" i="16"/>
  <c r="H15" i="8"/>
  <c r="H18" i="8"/>
  <c r="H16" i="8"/>
  <c r="H21" i="8"/>
  <c r="H17" i="8"/>
  <c r="H15" i="9"/>
  <c r="H18" i="9"/>
  <c r="H16" i="9"/>
  <c r="H21" i="9"/>
  <c r="H17" i="9"/>
  <c r="H15" i="10"/>
  <c r="H18" i="10"/>
  <c r="H16" i="10"/>
  <c r="H17" i="10"/>
  <c r="H15" i="11"/>
  <c r="H18" i="11"/>
  <c r="H16" i="11"/>
  <c r="H21" i="11"/>
  <c r="H17" i="11"/>
  <c r="H15" i="12"/>
  <c r="H18" i="12"/>
  <c r="H16" i="12"/>
  <c r="H21" i="12"/>
  <c r="H17" i="12"/>
  <c r="H15" i="13"/>
  <c r="H18" i="13"/>
  <c r="H16" i="13"/>
  <c r="H17" i="13"/>
  <c r="H15" i="14"/>
  <c r="H18" i="14"/>
  <c r="H16" i="14"/>
  <c r="H21" i="14"/>
  <c r="H17" i="14"/>
  <c r="H15" i="15"/>
  <c r="H18" i="15"/>
  <c r="H16" i="15"/>
  <c r="H21" i="15"/>
  <c r="H17" i="15"/>
  <c r="G15" i="16"/>
  <c r="G18" i="16"/>
  <c r="G16" i="16"/>
  <c r="G21" i="16"/>
  <c r="G17" i="16"/>
  <c r="G15" i="8"/>
  <c r="G18" i="8"/>
  <c r="G16" i="8"/>
  <c r="G21" i="8"/>
  <c r="G17" i="8"/>
  <c r="G15" i="9"/>
  <c r="G18" i="9"/>
  <c r="G16" i="9"/>
  <c r="G21" i="9"/>
  <c r="G17" i="9"/>
  <c r="G15" i="10"/>
  <c r="G18" i="10"/>
  <c r="G16" i="10"/>
  <c r="G21" i="10"/>
  <c r="G17" i="10"/>
  <c r="G15" i="11"/>
  <c r="G18" i="11"/>
  <c r="G16" i="11"/>
  <c r="G21" i="11"/>
  <c r="G17" i="11"/>
  <c r="G15" i="12"/>
  <c r="G18" i="12"/>
  <c r="G16" i="12"/>
  <c r="G21" i="12"/>
  <c r="G17" i="12"/>
  <c r="G15" i="13"/>
  <c r="G18" i="13"/>
  <c r="G16" i="13"/>
  <c r="G17" i="13"/>
  <c r="G15" i="14"/>
  <c r="G18" i="14"/>
  <c r="G16" i="14"/>
  <c r="G21" i="14"/>
  <c r="G17" i="14"/>
  <c r="G15" i="15"/>
  <c r="G18" i="15"/>
  <c r="G16" i="15"/>
  <c r="G21" i="15"/>
  <c r="G17" i="15"/>
  <c r="F15" i="16"/>
  <c r="F18" i="16"/>
  <c r="F16" i="16"/>
  <c r="F21" i="16"/>
  <c r="F17" i="16"/>
  <c r="F15" i="8"/>
  <c r="F18" i="8"/>
  <c r="F16" i="8"/>
  <c r="F21" i="8"/>
  <c r="F17" i="8"/>
  <c r="F15" i="9"/>
  <c r="F18" i="9"/>
  <c r="F16" i="9"/>
  <c r="F21" i="9"/>
  <c r="F17" i="9"/>
  <c r="F15" i="10"/>
  <c r="F18" i="10"/>
  <c r="F16" i="10"/>
  <c r="F21" i="10"/>
  <c r="F17" i="10"/>
  <c r="F15" i="11"/>
  <c r="F18" i="11"/>
  <c r="F16" i="11"/>
  <c r="F21" i="11"/>
  <c r="F17" i="11"/>
  <c r="F15" i="12"/>
  <c r="F18" i="12"/>
  <c r="F16" i="12"/>
  <c r="F21" i="12"/>
  <c r="F17" i="12"/>
  <c r="F15" i="13"/>
  <c r="F18" i="13"/>
  <c r="F16" i="13"/>
  <c r="F21" i="13"/>
  <c r="F17" i="13"/>
  <c r="F15" i="14"/>
  <c r="F18" i="14"/>
  <c r="F16" i="14"/>
  <c r="F21" i="14"/>
  <c r="F17" i="14"/>
  <c r="F15" i="15"/>
  <c r="F18" i="15"/>
  <c r="F16" i="15"/>
  <c r="F21" i="15"/>
  <c r="F17" i="15"/>
  <c r="E15" i="16"/>
  <c r="E18" i="16"/>
  <c r="E16" i="16"/>
  <c r="E21" i="16"/>
  <c r="E17" i="16"/>
  <c r="E15" i="8"/>
  <c r="E18" i="8"/>
  <c r="E16" i="8"/>
  <c r="E21" i="8"/>
  <c r="E17" i="8"/>
  <c r="E15" i="9"/>
  <c r="E18" i="9"/>
  <c r="E16" i="9"/>
  <c r="E21" i="9"/>
  <c r="E17" i="9"/>
  <c r="E15" i="10"/>
  <c r="E18" i="10"/>
  <c r="E16" i="10"/>
  <c r="E21" i="10"/>
  <c r="E17" i="10"/>
  <c r="E15" i="11"/>
  <c r="E18" i="11"/>
  <c r="E16" i="11"/>
  <c r="E21" i="11"/>
  <c r="E17" i="11"/>
  <c r="E15" i="12"/>
  <c r="E18" i="12"/>
  <c r="E16" i="12"/>
  <c r="E21" i="12"/>
  <c r="E17" i="12"/>
  <c r="E15" i="13"/>
  <c r="E18" i="13"/>
  <c r="E16" i="13"/>
  <c r="E21" i="13"/>
  <c r="E17" i="13"/>
  <c r="E15" i="14"/>
  <c r="E18" i="14"/>
  <c r="E16" i="14"/>
  <c r="E21" i="14"/>
  <c r="E17" i="14"/>
  <c r="E15" i="15"/>
  <c r="E18" i="15"/>
  <c r="E16" i="15"/>
  <c r="E21" i="15"/>
  <c r="E17" i="15"/>
  <c r="D15" i="16"/>
  <c r="D18" i="16"/>
  <c r="D16" i="16"/>
  <c r="D21" i="16"/>
  <c r="D17" i="16"/>
  <c r="D15" i="8"/>
  <c r="D18" i="8"/>
  <c r="D16" i="8"/>
  <c r="D21" i="8"/>
  <c r="D17" i="8"/>
  <c r="D15" i="9"/>
  <c r="D18" i="9"/>
  <c r="D16" i="9"/>
  <c r="D21" i="9"/>
  <c r="D17" i="9"/>
  <c r="D15" i="10"/>
  <c r="D18" i="10"/>
  <c r="D16" i="10"/>
  <c r="D21" i="10"/>
  <c r="D17" i="10"/>
  <c r="D15" i="11"/>
  <c r="D18" i="11"/>
  <c r="D16" i="11"/>
  <c r="D21" i="11"/>
  <c r="D17" i="11"/>
  <c r="D15" i="12"/>
  <c r="D18" i="12"/>
  <c r="D16" i="12"/>
  <c r="D21" i="12"/>
  <c r="D17" i="12"/>
  <c r="D15" i="13"/>
  <c r="D18" i="13"/>
  <c r="D16" i="13"/>
  <c r="D21" i="13"/>
  <c r="D17" i="13"/>
  <c r="D15" i="14"/>
  <c r="D18" i="14"/>
  <c r="D16" i="14"/>
  <c r="D21" i="14"/>
  <c r="D17" i="14"/>
  <c r="D15" i="15"/>
  <c r="D18" i="15"/>
  <c r="D16" i="15"/>
  <c r="D21" i="15"/>
  <c r="D17" i="15"/>
  <c r="C10" i="7"/>
  <c r="C15" i="7"/>
  <c r="D15" i="7" s="1"/>
  <c r="C18" i="7"/>
  <c r="C11" i="7"/>
  <c r="Q18" i="7" s="1"/>
  <c r="C16" i="7"/>
  <c r="D16" i="7" s="1"/>
  <c r="C12" i="7"/>
  <c r="C21" i="7"/>
  <c r="C13" i="7"/>
  <c r="Q21" i="7" s="1"/>
  <c r="C17" i="7"/>
  <c r="P17" i="7" s="1"/>
  <c r="J21" i="7"/>
  <c r="G21" i="7"/>
  <c r="E21" i="7"/>
  <c r="F26" i="1"/>
  <c r="E26" i="1"/>
  <c r="D26" i="1"/>
  <c r="D25" i="1"/>
  <c r="Q23" i="1"/>
  <c r="P23" i="1"/>
  <c r="O23" i="1"/>
  <c r="N23" i="1"/>
  <c r="M23" i="1"/>
  <c r="L23" i="1"/>
  <c r="K23" i="1"/>
  <c r="J23" i="1"/>
  <c r="I23" i="1"/>
  <c r="H23" i="1"/>
  <c r="G23" i="1"/>
  <c r="F23" i="1"/>
  <c r="E23" i="1"/>
  <c r="D23" i="1"/>
  <c r="Q16" i="7"/>
  <c r="P15" i="7"/>
  <c r="O16" i="7"/>
  <c r="O15" i="7"/>
  <c r="N15" i="7"/>
  <c r="L15" i="7"/>
  <c r="K16" i="7"/>
  <c r="K15" i="7"/>
  <c r="J15" i="7"/>
  <c r="I16" i="7"/>
  <c r="H16" i="7"/>
  <c r="H15" i="7"/>
  <c r="G16" i="7"/>
  <c r="G15" i="7"/>
  <c r="F15" i="7"/>
  <c r="E16" i="7"/>
  <c r="E15" i="7"/>
  <c r="Q26" i="1"/>
  <c r="P26" i="1"/>
  <c r="O26" i="1"/>
  <c r="N26" i="1"/>
  <c r="M26" i="1"/>
  <c r="L26" i="1"/>
  <c r="K26" i="1"/>
  <c r="J26" i="1"/>
  <c r="I26" i="1"/>
  <c r="H26" i="1"/>
  <c r="G26" i="1"/>
  <c r="E17" i="7" l="1"/>
  <c r="D17" i="7"/>
  <c r="J17" i="7"/>
  <c r="Q17" i="7"/>
  <c r="K17" i="7"/>
  <c r="F17" i="7"/>
  <c r="L17" i="7"/>
  <c r="G17" i="7"/>
  <c r="M17" i="7"/>
  <c r="N17" i="7"/>
  <c r="H17" i="7"/>
  <c r="O17" i="7"/>
  <c r="I17" i="7"/>
  <c r="P16" i="7"/>
  <c r="L16" i="7"/>
  <c r="M16" i="7"/>
  <c r="Q15" i="7"/>
  <c r="M15" i="7"/>
  <c r="I15" i="7"/>
  <c r="K21" i="7"/>
  <c r="M21" i="7"/>
  <c r="J18" i="7"/>
  <c r="M18" i="7"/>
  <c r="F18" i="7"/>
  <c r="P18" i="7"/>
  <c r="D18" i="7"/>
  <c r="G18" i="7"/>
  <c r="H18" i="7"/>
  <c r="E18" i="7"/>
  <c r="O18" i="7"/>
  <c r="N18" i="7"/>
  <c r="K18" i="7"/>
  <c r="I18" i="7"/>
  <c r="L18" i="7"/>
  <c r="H21" i="7"/>
  <c r="P21" i="7"/>
  <c r="F21" i="7"/>
  <c r="N21" i="7"/>
  <c r="F16" i="7"/>
  <c r="J16" i="7"/>
  <c r="N16" i="7"/>
  <c r="I21" i="7"/>
  <c r="L21" i="7"/>
  <c r="D21" i="7"/>
  <c r="O21" i="7"/>
  <c r="E25" i="1"/>
  <c r="D19" i="16"/>
  <c r="D20" i="16" s="1"/>
  <c r="D19" i="11"/>
  <c r="D20" i="11" s="1"/>
  <c r="D19" i="15"/>
  <c r="D20" i="15" s="1"/>
  <c r="D19" i="8"/>
  <c r="D20" i="8" s="1"/>
  <c r="D54" i="8" s="1"/>
  <c r="D19" i="12"/>
  <c r="D20" i="12" s="1"/>
  <c r="D19" i="13"/>
  <c r="D20" i="13" s="1"/>
  <c r="D19" i="14"/>
  <c r="D20" i="14" s="1"/>
  <c r="D58" i="14" s="1"/>
  <c r="D19" i="9"/>
  <c r="D20" i="9" s="1"/>
  <c r="D58" i="9" s="1"/>
  <c r="D19" i="10"/>
  <c r="D20" i="10" s="1"/>
  <c r="D19" i="7"/>
  <c r="D20" i="7" s="1"/>
  <c r="D52" i="13"/>
  <c r="D53" i="14"/>
  <c r="D54" i="14"/>
  <c r="D55" i="14"/>
  <c r="D54" i="10"/>
  <c r="D54" i="12"/>
  <c r="D59" i="16"/>
  <c r="D54" i="16"/>
  <c r="D59" i="11"/>
  <c r="D54" i="11"/>
  <c r="D60" i="16"/>
  <c r="D58" i="16"/>
  <c r="D54" i="15"/>
  <c r="D60" i="11"/>
  <c r="D58" i="11"/>
  <c r="D55" i="9"/>
  <c r="D58" i="15"/>
  <c r="D55" i="13"/>
  <c r="D54" i="9"/>
  <c r="D54" i="13"/>
  <c r="D58" i="10"/>
  <c r="D59" i="10"/>
  <c r="D52" i="10"/>
  <c r="D60" i="10"/>
  <c r="D53" i="10"/>
  <c r="D61" i="10"/>
  <c r="D52" i="9"/>
  <c r="D53" i="16"/>
  <c r="D58" i="13"/>
  <c r="N21" i="13"/>
  <c r="Q21" i="13"/>
  <c r="O21" i="13"/>
  <c r="K21" i="13"/>
  <c r="P21" i="13"/>
  <c r="M21" i="13"/>
  <c r="L21" i="13"/>
  <c r="G21" i="13"/>
  <c r="I21" i="13"/>
  <c r="H21" i="13"/>
  <c r="J21" i="13"/>
  <c r="Q21" i="10"/>
  <c r="P21" i="10"/>
  <c r="M21" i="10"/>
  <c r="O21" i="10"/>
  <c r="J21" i="10"/>
  <c r="N21" i="10"/>
  <c r="K21" i="10"/>
  <c r="L21" i="10"/>
  <c r="I21" i="10"/>
  <c r="H21" i="10"/>
  <c r="D61" i="13"/>
  <c r="D53" i="13"/>
  <c r="D55" i="12"/>
  <c r="D61" i="9"/>
  <c r="D53" i="9"/>
  <c r="D55" i="8"/>
  <c r="D60" i="13"/>
  <c r="D60" i="9"/>
  <c r="N16" i="16"/>
  <c r="P16" i="16"/>
  <c r="Q16" i="16"/>
  <c r="M16" i="16"/>
  <c r="K16" i="16"/>
  <c r="O16" i="16"/>
  <c r="L16" i="16"/>
  <c r="P21" i="12"/>
  <c r="Q21" i="12"/>
  <c r="O21" i="12"/>
  <c r="M21" i="12"/>
  <c r="N21" i="12"/>
  <c r="L21" i="12"/>
  <c r="K21" i="12"/>
  <c r="P15" i="11"/>
  <c r="Q15" i="11"/>
  <c r="O15" i="11"/>
  <c r="M15" i="11"/>
  <c r="O18" i="13"/>
  <c r="Q18" i="13"/>
  <c r="Q15" i="10"/>
  <c r="M15" i="10"/>
  <c r="N15" i="10"/>
  <c r="P17" i="9"/>
  <c r="O17" i="9"/>
  <c r="Q18" i="9"/>
  <c r="O18" i="9"/>
  <c r="O16" i="8"/>
  <c r="N16" i="8"/>
  <c r="P16" i="8"/>
  <c r="O16" i="12"/>
  <c r="Q16" i="12"/>
  <c r="P16" i="12"/>
  <c r="Q16" i="11"/>
  <c r="N16" i="11"/>
  <c r="P16" i="11"/>
  <c r="P17" i="13"/>
  <c r="Q17" i="13"/>
  <c r="O17" i="13"/>
  <c r="Q17" i="12"/>
  <c r="O17" i="12"/>
  <c r="P18" i="10"/>
  <c r="Q18" i="10"/>
  <c r="O18" i="10"/>
  <c r="Q15" i="15"/>
  <c r="Q21" i="14"/>
  <c r="P18" i="14"/>
  <c r="O18" i="14"/>
  <c r="Q18" i="12"/>
  <c r="P18" i="12"/>
  <c r="M18" i="12"/>
  <c r="Q21" i="9"/>
  <c r="N21" i="9"/>
  <c r="O21" i="9"/>
  <c r="P15" i="9"/>
  <c r="Q16" i="10"/>
  <c r="D25" i="7" l="1"/>
  <c r="D62" i="14"/>
  <c r="D56" i="10"/>
  <c r="D62" i="16"/>
  <c r="D61" i="14"/>
  <c r="D44" i="13"/>
  <c r="D59" i="13"/>
  <c r="D45" i="13"/>
  <c r="D46" i="13"/>
  <c r="D38" i="13"/>
  <c r="D47" i="13"/>
  <c r="D39" i="13"/>
  <c r="D41" i="13"/>
  <c r="D40" i="13"/>
  <c r="D31" i="13"/>
  <c r="D23" i="13"/>
  <c r="D32" i="13"/>
  <c r="D24" i="13"/>
  <c r="D25" i="13"/>
  <c r="D26" i="13"/>
  <c r="D29" i="13"/>
  <c r="D33" i="13" s="1"/>
  <c r="D30" i="13"/>
  <c r="D62" i="13"/>
  <c r="D56" i="13"/>
  <c r="D52" i="12"/>
  <c r="D60" i="12"/>
  <c r="D53" i="12"/>
  <c r="D58" i="12"/>
  <c r="D59" i="12"/>
  <c r="D46" i="12"/>
  <c r="D38" i="12"/>
  <c r="D42" i="12" s="1"/>
  <c r="D49" i="12" s="1"/>
  <c r="D47" i="12"/>
  <c r="D39" i="12"/>
  <c r="D40" i="12"/>
  <c r="D61" i="12"/>
  <c r="D41" i="12"/>
  <c r="D45" i="12"/>
  <c r="D44" i="12"/>
  <c r="D48" i="12" s="1"/>
  <c r="D25" i="12"/>
  <c r="D26" i="12"/>
  <c r="D29" i="12"/>
  <c r="D30" i="12"/>
  <c r="D31" i="12"/>
  <c r="D23" i="12"/>
  <c r="D32" i="12"/>
  <c r="D24" i="12"/>
  <c r="D62" i="10"/>
  <c r="D60" i="14"/>
  <c r="D52" i="8"/>
  <c r="D60" i="8"/>
  <c r="D53" i="8"/>
  <c r="D58" i="8"/>
  <c r="D41" i="8"/>
  <c r="D59" i="8"/>
  <c r="D44" i="8"/>
  <c r="D48" i="8" s="1"/>
  <c r="D61" i="8"/>
  <c r="D45" i="8"/>
  <c r="D46" i="8"/>
  <c r="D38" i="8"/>
  <c r="D47" i="8"/>
  <c r="D40" i="8"/>
  <c r="D39" i="8"/>
  <c r="D30" i="8"/>
  <c r="D31" i="8"/>
  <c r="D23" i="8"/>
  <c r="D32" i="8"/>
  <c r="D24" i="8"/>
  <c r="D25" i="8"/>
  <c r="D26" i="8"/>
  <c r="D29" i="8"/>
  <c r="D52" i="14"/>
  <c r="D56" i="14" s="1"/>
  <c r="D63" i="14" s="1"/>
  <c r="D59" i="15"/>
  <c r="D62" i="15" s="1"/>
  <c r="D60" i="15"/>
  <c r="D61" i="15"/>
  <c r="D52" i="15"/>
  <c r="D45" i="15"/>
  <c r="D46" i="15"/>
  <c r="D38" i="15"/>
  <c r="D47" i="15"/>
  <c r="D39" i="15"/>
  <c r="D40" i="15"/>
  <c r="D53" i="15"/>
  <c r="D41" i="15"/>
  <c r="D44" i="15"/>
  <c r="D55" i="15"/>
  <c r="D24" i="15"/>
  <c r="D25" i="15"/>
  <c r="D26" i="15"/>
  <c r="D29" i="15"/>
  <c r="D30" i="15"/>
  <c r="D31" i="15"/>
  <c r="D23" i="15"/>
  <c r="D32" i="15"/>
  <c r="D56" i="9"/>
  <c r="D59" i="14"/>
  <c r="D52" i="7"/>
  <c r="D44" i="7"/>
  <c r="D26" i="7"/>
  <c r="D53" i="7"/>
  <c r="D45" i="7"/>
  <c r="D54" i="7"/>
  <c r="D37" i="7"/>
  <c r="D46" i="7"/>
  <c r="D38" i="7"/>
  <c r="D29" i="7"/>
  <c r="D57" i="7"/>
  <c r="D39" i="7"/>
  <c r="D30" i="7"/>
  <c r="D58" i="7"/>
  <c r="D40" i="7"/>
  <c r="D23" i="7"/>
  <c r="D31" i="7"/>
  <c r="D59" i="7"/>
  <c r="D24" i="7"/>
  <c r="D32" i="7"/>
  <c r="D51" i="7"/>
  <c r="D60" i="7"/>
  <c r="D43" i="7"/>
  <c r="D55" i="11"/>
  <c r="D61" i="11"/>
  <c r="D62" i="11" s="1"/>
  <c r="D40" i="11"/>
  <c r="D41" i="11"/>
  <c r="D44" i="11"/>
  <c r="D48" i="11" s="1"/>
  <c r="D52" i="11"/>
  <c r="D45" i="11"/>
  <c r="D53" i="11"/>
  <c r="D46" i="11"/>
  <c r="D39" i="11"/>
  <c r="D38" i="11"/>
  <c r="D47" i="11"/>
  <c r="D29" i="11"/>
  <c r="D33" i="11" s="1"/>
  <c r="D30" i="11"/>
  <c r="D31" i="11"/>
  <c r="D23" i="11"/>
  <c r="D32" i="11"/>
  <c r="D24" i="11"/>
  <c r="D25" i="11"/>
  <c r="D26" i="11"/>
  <c r="D44" i="10"/>
  <c r="D45" i="10"/>
  <c r="D46" i="10"/>
  <c r="D38" i="10"/>
  <c r="D42" i="10" s="1"/>
  <c r="D47" i="10"/>
  <c r="D39" i="10"/>
  <c r="D40" i="10"/>
  <c r="D55" i="10"/>
  <c r="D41" i="10"/>
  <c r="D23" i="10"/>
  <c r="D32" i="10"/>
  <c r="D24" i="10"/>
  <c r="D25" i="10"/>
  <c r="D26" i="10"/>
  <c r="D29" i="10"/>
  <c r="D30" i="10"/>
  <c r="D31" i="10"/>
  <c r="D55" i="16"/>
  <c r="D61" i="16"/>
  <c r="D45" i="16"/>
  <c r="D46" i="16"/>
  <c r="D38" i="16"/>
  <c r="D47" i="16"/>
  <c r="D52" i="16"/>
  <c r="D56" i="16" s="1"/>
  <c r="D39" i="16"/>
  <c r="D40" i="16"/>
  <c r="D41" i="16"/>
  <c r="D44" i="16"/>
  <c r="D23" i="16"/>
  <c r="D27" i="16" s="1"/>
  <c r="D32" i="16"/>
  <c r="D24" i="16"/>
  <c r="D25" i="16"/>
  <c r="D26" i="16"/>
  <c r="D29" i="16"/>
  <c r="D30" i="16"/>
  <c r="D31" i="16"/>
  <c r="D38" i="9"/>
  <c r="D47" i="9"/>
  <c r="D59" i="9"/>
  <c r="D62" i="9" s="1"/>
  <c r="D39" i="9"/>
  <c r="D40" i="9"/>
  <c r="D41" i="9"/>
  <c r="D44" i="9"/>
  <c r="D46" i="9"/>
  <c r="D45" i="9"/>
  <c r="D26" i="9"/>
  <c r="D29" i="9"/>
  <c r="D33" i="9" s="1"/>
  <c r="D30" i="9"/>
  <c r="D31" i="9"/>
  <c r="D23" i="9"/>
  <c r="D32" i="9"/>
  <c r="D24" i="9"/>
  <c r="D25" i="9"/>
  <c r="F25" i="1"/>
  <c r="E19" i="8"/>
  <c r="E20" i="8" s="1"/>
  <c r="E19" i="12"/>
  <c r="E20" i="12" s="1"/>
  <c r="E19" i="9"/>
  <c r="E20" i="9" s="1"/>
  <c r="E19" i="13"/>
  <c r="E20" i="13" s="1"/>
  <c r="E19" i="16"/>
  <c r="E20" i="16" s="1"/>
  <c r="E19" i="11"/>
  <c r="E20" i="11" s="1"/>
  <c r="E19" i="15"/>
  <c r="E20" i="15" s="1"/>
  <c r="E19" i="10"/>
  <c r="E20" i="10" s="1"/>
  <c r="E19" i="14"/>
  <c r="E20" i="14" s="1"/>
  <c r="E19" i="7"/>
  <c r="E20" i="7" s="1"/>
  <c r="D39" i="14"/>
  <c r="D40" i="14"/>
  <c r="D41" i="14"/>
  <c r="D44" i="14"/>
  <c r="D45" i="14"/>
  <c r="D38" i="14"/>
  <c r="D47" i="14"/>
  <c r="D46" i="14"/>
  <c r="D29" i="14"/>
  <c r="D33" i="14" s="1"/>
  <c r="D30" i="14"/>
  <c r="D31" i="14"/>
  <c r="D23" i="14"/>
  <c r="D32" i="14"/>
  <c r="D24" i="14"/>
  <c r="D25" i="14"/>
  <c r="D26" i="14"/>
  <c r="D33" i="7" l="1"/>
  <c r="D63" i="10"/>
  <c r="D42" i="9"/>
  <c r="D27" i="10"/>
  <c r="D27" i="7"/>
  <c r="D42" i="15"/>
  <c r="D42" i="13"/>
  <c r="E46" i="8"/>
  <c r="E53" i="8"/>
  <c r="E38" i="8"/>
  <c r="E47" i="8"/>
  <c r="E54" i="8"/>
  <c r="E39" i="8"/>
  <c r="E40" i="8"/>
  <c r="E41" i="8"/>
  <c r="E45" i="8"/>
  <c r="E44" i="8"/>
  <c r="E23" i="8"/>
  <c r="E32" i="8"/>
  <c r="E24" i="8"/>
  <c r="E30" i="8"/>
  <c r="E31" i="8"/>
  <c r="E25" i="8"/>
  <c r="E26" i="8"/>
  <c r="E29" i="8"/>
  <c r="E58" i="8"/>
  <c r="E59" i="8"/>
  <c r="E52" i="8"/>
  <c r="E60" i="8"/>
  <c r="E61" i="8"/>
  <c r="E55" i="8"/>
  <c r="D42" i="11"/>
  <c r="D49" i="11" s="1"/>
  <c r="E59" i="10"/>
  <c r="E52" i="10"/>
  <c r="E56" i="10" s="1"/>
  <c r="E39" i="10"/>
  <c r="E40" i="10"/>
  <c r="E41" i="10"/>
  <c r="E44" i="10"/>
  <c r="E45" i="10"/>
  <c r="E60" i="10"/>
  <c r="E38" i="10"/>
  <c r="E42" i="10" s="1"/>
  <c r="E47" i="10"/>
  <c r="E46" i="10"/>
  <c r="E25" i="10"/>
  <c r="E26" i="10"/>
  <c r="E30" i="10"/>
  <c r="E31" i="10"/>
  <c r="E32" i="10"/>
  <c r="E58" i="10"/>
  <c r="E62" i="10" s="1"/>
  <c r="E23" i="10"/>
  <c r="E27" i="10" s="1"/>
  <c r="E24" i="10"/>
  <c r="E29" i="10"/>
  <c r="E61" i="10"/>
  <c r="E55" i="10"/>
  <c r="E53" i="10"/>
  <c r="E54" i="10"/>
  <c r="D33" i="8"/>
  <c r="E40" i="15"/>
  <c r="E41" i="15"/>
  <c r="E44" i="15"/>
  <c r="E45" i="15"/>
  <c r="E46" i="15"/>
  <c r="E39" i="15"/>
  <c r="E38" i="15"/>
  <c r="E47" i="15"/>
  <c r="E29" i="15"/>
  <c r="E33" i="15" s="1"/>
  <c r="E30" i="15"/>
  <c r="E31" i="15"/>
  <c r="E23" i="15"/>
  <c r="E32" i="15"/>
  <c r="E24" i="15"/>
  <c r="E25" i="15"/>
  <c r="E26" i="15"/>
  <c r="E54" i="15"/>
  <c r="E60" i="15"/>
  <c r="E52" i="15"/>
  <c r="E55" i="15"/>
  <c r="E61" i="15"/>
  <c r="E58" i="15"/>
  <c r="E53" i="15"/>
  <c r="E59" i="15"/>
  <c r="D33" i="16"/>
  <c r="D42" i="14"/>
  <c r="E45" i="11"/>
  <c r="E46" i="11"/>
  <c r="E38" i="11"/>
  <c r="E47" i="11"/>
  <c r="E39" i="11"/>
  <c r="E40" i="11"/>
  <c r="E41" i="11"/>
  <c r="E44" i="11"/>
  <c r="E31" i="11"/>
  <c r="E23" i="11"/>
  <c r="E32" i="11"/>
  <c r="E29" i="11"/>
  <c r="E33" i="11" s="1"/>
  <c r="E30" i="11"/>
  <c r="E24" i="11"/>
  <c r="E25" i="11"/>
  <c r="E26" i="11"/>
  <c r="E55" i="11"/>
  <c r="E53" i="11"/>
  <c r="E54" i="11"/>
  <c r="E58" i="11"/>
  <c r="E59" i="11"/>
  <c r="E60" i="11"/>
  <c r="E52" i="11"/>
  <c r="E56" i="11" s="1"/>
  <c r="E61" i="11"/>
  <c r="D48" i="10"/>
  <c r="D27" i="11"/>
  <c r="D34" i="11" s="1"/>
  <c r="D47" i="7"/>
  <c r="D41" i="7"/>
  <c r="D63" i="9"/>
  <c r="D62" i="8"/>
  <c r="D27" i="12"/>
  <c r="D62" i="12"/>
  <c r="D48" i="16"/>
  <c r="F19" i="9"/>
  <c r="F20" i="9" s="1"/>
  <c r="F19" i="10"/>
  <c r="F20" i="10" s="1"/>
  <c r="F19" i="14"/>
  <c r="F20" i="14" s="1"/>
  <c r="F19" i="16"/>
  <c r="F20" i="16" s="1"/>
  <c r="F19" i="11"/>
  <c r="F20" i="11" s="1"/>
  <c r="F19" i="15"/>
  <c r="F20" i="15" s="1"/>
  <c r="F19" i="8"/>
  <c r="F20" i="8" s="1"/>
  <c r="F19" i="12"/>
  <c r="F20" i="12" s="1"/>
  <c r="F19" i="13"/>
  <c r="F20" i="13" s="1"/>
  <c r="F19" i="7"/>
  <c r="F20" i="7" s="1"/>
  <c r="G25" i="1"/>
  <c r="D63" i="16"/>
  <c r="D27" i="15"/>
  <c r="D34" i="15" s="1"/>
  <c r="D48" i="15"/>
  <c r="D42" i="8"/>
  <c r="D49" i="8" s="1"/>
  <c r="D27" i="13"/>
  <c r="D34" i="13" s="1"/>
  <c r="E40" i="16"/>
  <c r="E41" i="16"/>
  <c r="E44" i="16"/>
  <c r="E45" i="16"/>
  <c r="E46" i="16"/>
  <c r="E39" i="16"/>
  <c r="E26" i="16"/>
  <c r="E47" i="16"/>
  <c r="E29" i="16"/>
  <c r="E33" i="16" s="1"/>
  <c r="E30" i="16"/>
  <c r="E31" i="16"/>
  <c r="E32" i="16"/>
  <c r="E23" i="16"/>
  <c r="E27" i="16" s="1"/>
  <c r="E34" i="16" s="1"/>
  <c r="E38" i="16"/>
  <c r="E42" i="16" s="1"/>
  <c r="E24" i="16"/>
  <c r="E25" i="16"/>
  <c r="E61" i="16"/>
  <c r="E55" i="16"/>
  <c r="E54" i="16"/>
  <c r="E53" i="16"/>
  <c r="E58" i="16"/>
  <c r="E62" i="16" s="1"/>
  <c r="E60" i="16"/>
  <c r="E59" i="16"/>
  <c r="E52" i="16"/>
  <c r="D48" i="9"/>
  <c r="D27" i="14"/>
  <c r="D34" i="14" s="1"/>
  <c r="D48" i="14"/>
  <c r="E54" i="13"/>
  <c r="E60" i="13"/>
  <c r="E38" i="13"/>
  <c r="E42" i="13" s="1"/>
  <c r="E47" i="13"/>
  <c r="E39" i="13"/>
  <c r="E40" i="13"/>
  <c r="E41" i="13"/>
  <c r="E44" i="13"/>
  <c r="E46" i="13"/>
  <c r="E45" i="13"/>
  <c r="E25" i="13"/>
  <c r="E26" i="13"/>
  <c r="E29" i="13"/>
  <c r="E30" i="13"/>
  <c r="E31" i="13"/>
  <c r="E23" i="13"/>
  <c r="E32" i="13"/>
  <c r="E24" i="13"/>
  <c r="E59" i="13"/>
  <c r="E55" i="13"/>
  <c r="E52" i="13"/>
  <c r="E58" i="13"/>
  <c r="E53" i="13"/>
  <c r="E61" i="13"/>
  <c r="D27" i="9"/>
  <c r="D34" i="9" s="1"/>
  <c r="D33" i="10"/>
  <c r="D56" i="11"/>
  <c r="D63" i="11" s="1"/>
  <c r="D55" i="7"/>
  <c r="D56" i="15"/>
  <c r="D63" i="15" s="1"/>
  <c r="D42" i="16"/>
  <c r="D49" i="16" s="1"/>
  <c r="D27" i="8"/>
  <c r="D56" i="8"/>
  <c r="D33" i="12"/>
  <c r="D56" i="12"/>
  <c r="D63" i="12" s="1"/>
  <c r="D48" i="13"/>
  <c r="E59" i="14"/>
  <c r="E52" i="14"/>
  <c r="E60" i="14"/>
  <c r="E44" i="14"/>
  <c r="E45" i="14"/>
  <c r="E46" i="14"/>
  <c r="E38" i="14"/>
  <c r="E42" i="14" s="1"/>
  <c r="E47" i="14"/>
  <c r="E39" i="14"/>
  <c r="E40" i="14"/>
  <c r="E58" i="14"/>
  <c r="E41" i="14"/>
  <c r="E31" i="14"/>
  <c r="E23" i="14"/>
  <c r="E32" i="14"/>
  <c r="E24" i="14"/>
  <c r="E25" i="14"/>
  <c r="E26" i="14"/>
  <c r="E29" i="14"/>
  <c r="E30" i="14"/>
  <c r="E55" i="14"/>
  <c r="E53" i="14"/>
  <c r="E54" i="14"/>
  <c r="E61" i="14"/>
  <c r="D49" i="10"/>
  <c r="E54" i="9"/>
  <c r="E60" i="9"/>
  <c r="E44" i="9"/>
  <c r="E45" i="9"/>
  <c r="E46" i="9"/>
  <c r="E38" i="9"/>
  <c r="E42" i="9" s="1"/>
  <c r="E47" i="9"/>
  <c r="E39" i="9"/>
  <c r="E41" i="9"/>
  <c r="E40" i="9"/>
  <c r="E29" i="9"/>
  <c r="E30" i="9"/>
  <c r="E31" i="9"/>
  <c r="E32" i="9"/>
  <c r="E23" i="9"/>
  <c r="E27" i="9" s="1"/>
  <c r="E24" i="9"/>
  <c r="E25" i="9"/>
  <c r="E26" i="9"/>
  <c r="E61" i="9"/>
  <c r="E59" i="9"/>
  <c r="E55" i="9"/>
  <c r="E52" i="9"/>
  <c r="E56" i="9" s="1"/>
  <c r="E63" i="9" s="1"/>
  <c r="E58" i="9"/>
  <c r="E62" i="9" s="1"/>
  <c r="E53" i="9"/>
  <c r="E37" i="7"/>
  <c r="E46" i="7"/>
  <c r="E38" i="7"/>
  <c r="E23" i="7"/>
  <c r="E32" i="7"/>
  <c r="E51" i="7"/>
  <c r="E60" i="7"/>
  <c r="E24" i="7"/>
  <c r="E52" i="7"/>
  <c r="E39" i="7"/>
  <c r="E45" i="7"/>
  <c r="E25" i="7"/>
  <c r="E40" i="7"/>
  <c r="E26" i="7"/>
  <c r="E43" i="7"/>
  <c r="E44" i="7"/>
  <c r="E29" i="7"/>
  <c r="E57" i="7"/>
  <c r="E30" i="7"/>
  <c r="E58" i="7"/>
  <c r="E59" i="7"/>
  <c r="E31" i="7"/>
  <c r="E54" i="7"/>
  <c r="E53" i="7"/>
  <c r="E41" i="12"/>
  <c r="E53" i="12"/>
  <c r="E44" i="12"/>
  <c r="E54" i="12"/>
  <c r="E45" i="12"/>
  <c r="E46" i="12"/>
  <c r="E38" i="12"/>
  <c r="E42" i="12" s="1"/>
  <c r="E47" i="12"/>
  <c r="E40" i="12"/>
  <c r="E39" i="12"/>
  <c r="E29" i="12"/>
  <c r="E30" i="12"/>
  <c r="E31" i="12"/>
  <c r="E32" i="12"/>
  <c r="E23" i="12"/>
  <c r="E27" i="12" s="1"/>
  <c r="E24" i="12"/>
  <c r="E25" i="12"/>
  <c r="E26" i="12"/>
  <c r="E60" i="12"/>
  <c r="E61" i="12"/>
  <c r="E55" i="12"/>
  <c r="E58" i="12"/>
  <c r="E62" i="12" s="1"/>
  <c r="E59" i="12"/>
  <c r="E52" i="12"/>
  <c r="E56" i="12" s="1"/>
  <c r="D34" i="16"/>
  <c r="D61" i="7"/>
  <c r="D33" i="15"/>
  <c r="D63" i="13"/>
  <c r="D48" i="7" l="1"/>
  <c r="D34" i="7"/>
  <c r="E47" i="7"/>
  <c r="E62" i="8"/>
  <c r="E27" i="8"/>
  <c r="E34" i="8" s="1"/>
  <c r="E42" i="8"/>
  <c r="E49" i="8" s="1"/>
  <c r="E55" i="7"/>
  <c r="E33" i="8"/>
  <c r="E48" i="8"/>
  <c r="E27" i="14"/>
  <c r="F53" i="16"/>
  <c r="F61" i="16"/>
  <c r="F52" i="16"/>
  <c r="F60" i="16"/>
  <c r="F45" i="16"/>
  <c r="F46" i="16"/>
  <c r="F38" i="16"/>
  <c r="F47" i="16"/>
  <c r="F58" i="16"/>
  <c r="F39" i="16"/>
  <c r="F59" i="16"/>
  <c r="F40" i="16"/>
  <c r="F41" i="16"/>
  <c r="F44" i="16"/>
  <c r="F29" i="16"/>
  <c r="F31" i="16"/>
  <c r="F23" i="16"/>
  <c r="F27" i="16" s="1"/>
  <c r="F32" i="16"/>
  <c r="F24" i="16"/>
  <c r="F26" i="16"/>
  <c r="F25" i="16"/>
  <c r="F30" i="16"/>
  <c r="F54" i="16"/>
  <c r="F55" i="16"/>
  <c r="E42" i="15"/>
  <c r="E49" i="15" s="1"/>
  <c r="D63" i="8"/>
  <c r="D32" i="1" s="1"/>
  <c r="E27" i="13"/>
  <c r="E48" i="13"/>
  <c r="E48" i="16"/>
  <c r="H25" i="1"/>
  <c r="G19" i="10"/>
  <c r="G20" i="10" s="1"/>
  <c r="G19" i="14"/>
  <c r="G20" i="14" s="1"/>
  <c r="G19" i="8"/>
  <c r="G20" i="8" s="1"/>
  <c r="G19" i="12"/>
  <c r="G20" i="12" s="1"/>
  <c r="G19" i="11"/>
  <c r="G20" i="11" s="1"/>
  <c r="G19" i="9"/>
  <c r="G20" i="9" s="1"/>
  <c r="G19" i="13"/>
  <c r="G20" i="13" s="1"/>
  <c r="G19" i="15"/>
  <c r="G20" i="15" s="1"/>
  <c r="G19" i="16"/>
  <c r="G20" i="16" s="1"/>
  <c r="G19" i="7"/>
  <c r="G20" i="7" s="1"/>
  <c r="F61" i="14"/>
  <c r="F39" i="14"/>
  <c r="F40" i="14"/>
  <c r="F41" i="14"/>
  <c r="F44" i="14"/>
  <c r="F48" i="14" s="1"/>
  <c r="F45" i="14"/>
  <c r="F38" i="14"/>
  <c r="F47" i="14"/>
  <c r="F31" i="14"/>
  <c r="F23" i="14"/>
  <c r="F27" i="14" s="1"/>
  <c r="F34" i="14" s="1"/>
  <c r="F32" i="14"/>
  <c r="F52" i="14"/>
  <c r="F25" i="14"/>
  <c r="F46" i="14"/>
  <c r="F26" i="14"/>
  <c r="F30" i="14"/>
  <c r="F24" i="14"/>
  <c r="F29" i="14"/>
  <c r="F33" i="14" s="1"/>
  <c r="F59" i="14"/>
  <c r="F54" i="14"/>
  <c r="F53" i="14"/>
  <c r="F60" i="14"/>
  <c r="F58" i="14"/>
  <c r="F55" i="14"/>
  <c r="E62" i="11"/>
  <c r="E63" i="11" s="1"/>
  <c r="E62" i="15"/>
  <c r="D49" i="13"/>
  <c r="E27" i="7"/>
  <c r="E33" i="12"/>
  <c r="E48" i="12"/>
  <c r="E33" i="9"/>
  <c r="E48" i="9"/>
  <c r="E48" i="14"/>
  <c r="E49" i="14" s="1"/>
  <c r="D34" i="8"/>
  <c r="F53" i="7"/>
  <c r="F40" i="7"/>
  <c r="F54" i="7"/>
  <c r="F38" i="7"/>
  <c r="F43" i="7"/>
  <c r="F57" i="7"/>
  <c r="F44" i="7"/>
  <c r="F58" i="7"/>
  <c r="F45" i="7"/>
  <c r="F60" i="7"/>
  <c r="F59" i="7"/>
  <c r="F37" i="7"/>
  <c r="F46" i="7"/>
  <c r="F39" i="7"/>
  <c r="F26" i="7"/>
  <c r="F51" i="7"/>
  <c r="F52" i="7"/>
  <c r="F31" i="7"/>
  <c r="F29" i="7"/>
  <c r="F23" i="7"/>
  <c r="F30" i="7"/>
  <c r="F25" i="7"/>
  <c r="F32" i="7"/>
  <c r="F24" i="7"/>
  <c r="F55" i="10"/>
  <c r="F61" i="10"/>
  <c r="F52" i="10"/>
  <c r="F53" i="10"/>
  <c r="F44" i="10"/>
  <c r="F45" i="10"/>
  <c r="F46" i="10"/>
  <c r="F38" i="10"/>
  <c r="F42" i="10" s="1"/>
  <c r="F47" i="10"/>
  <c r="F39" i="10"/>
  <c r="F40" i="10"/>
  <c r="F26" i="10"/>
  <c r="F30" i="10"/>
  <c r="F31" i="10"/>
  <c r="F25" i="10"/>
  <c r="F23" i="10"/>
  <c r="F27" i="10" s="1"/>
  <c r="F24" i="10"/>
  <c r="F29" i="10"/>
  <c r="F32" i="10"/>
  <c r="F60" i="10"/>
  <c r="F41" i="10"/>
  <c r="F59" i="10"/>
  <c r="F58" i="10"/>
  <c r="F62" i="10" s="1"/>
  <c r="F54" i="10"/>
  <c r="E42" i="11"/>
  <c r="E48" i="10"/>
  <c r="D49" i="15"/>
  <c r="F53" i="11"/>
  <c r="F61" i="11"/>
  <c r="F52" i="11"/>
  <c r="F56" i="11" s="1"/>
  <c r="F60" i="11"/>
  <c r="F59" i="11"/>
  <c r="F40" i="11"/>
  <c r="F41" i="11"/>
  <c r="F44" i="11"/>
  <c r="F58" i="11"/>
  <c r="F45" i="11"/>
  <c r="F46" i="11"/>
  <c r="F39" i="11"/>
  <c r="F47" i="11"/>
  <c r="F23" i="11"/>
  <c r="F32" i="11"/>
  <c r="F24" i="11"/>
  <c r="F26" i="11"/>
  <c r="F38" i="11"/>
  <c r="F31" i="11"/>
  <c r="F25" i="11"/>
  <c r="F29" i="11"/>
  <c r="F30" i="11"/>
  <c r="F54" i="11"/>
  <c r="F55" i="11"/>
  <c r="E49" i="10"/>
  <c r="E62" i="14"/>
  <c r="D31" i="1"/>
  <c r="E62" i="13"/>
  <c r="F55" i="13"/>
  <c r="F44" i="13"/>
  <c r="F45" i="13"/>
  <c r="F46" i="13"/>
  <c r="F38" i="13"/>
  <c r="F47" i="13"/>
  <c r="F39" i="13"/>
  <c r="F54" i="13"/>
  <c r="F41" i="13"/>
  <c r="F25" i="13"/>
  <c r="F26" i="13"/>
  <c r="F40" i="13"/>
  <c r="F29" i="13"/>
  <c r="F30" i="13"/>
  <c r="F24" i="13"/>
  <c r="F32" i="13"/>
  <c r="F23" i="13"/>
  <c r="F31" i="13"/>
  <c r="F53" i="13"/>
  <c r="F61" i="13"/>
  <c r="F58" i="13"/>
  <c r="F59" i="13"/>
  <c r="F52" i="13"/>
  <c r="F60" i="13"/>
  <c r="F38" i="9"/>
  <c r="F47" i="9"/>
  <c r="F39" i="9"/>
  <c r="F40" i="9"/>
  <c r="F41" i="9"/>
  <c r="F44" i="9"/>
  <c r="F46" i="9"/>
  <c r="F30" i="9"/>
  <c r="F31" i="9"/>
  <c r="F24" i="9"/>
  <c r="F25" i="9"/>
  <c r="F45" i="9"/>
  <c r="F29" i="9"/>
  <c r="F23" i="9"/>
  <c r="F26" i="9"/>
  <c r="F32" i="9"/>
  <c r="F52" i="9"/>
  <c r="F60" i="9"/>
  <c r="F53" i="9"/>
  <c r="F61" i="9"/>
  <c r="F54" i="9"/>
  <c r="F55" i="9"/>
  <c r="F58" i="9"/>
  <c r="F59" i="9"/>
  <c r="E27" i="11"/>
  <c r="E34" i="11" s="1"/>
  <c r="E27" i="15"/>
  <c r="E34" i="15" s="1"/>
  <c r="E61" i="7"/>
  <c r="E33" i="14"/>
  <c r="E33" i="7"/>
  <c r="E41" i="7"/>
  <c r="E56" i="14"/>
  <c r="E63" i="14" s="1"/>
  <c r="E56" i="13"/>
  <c r="E33" i="13"/>
  <c r="E56" i="16"/>
  <c r="E63" i="16" s="1"/>
  <c r="F59" i="12"/>
  <c r="F46" i="12"/>
  <c r="F38" i="12"/>
  <c r="F47" i="12"/>
  <c r="F39" i="12"/>
  <c r="F40" i="12"/>
  <c r="F41" i="12"/>
  <c r="F45" i="12"/>
  <c r="F29" i="12"/>
  <c r="F44" i="12"/>
  <c r="F30" i="12"/>
  <c r="F23" i="12"/>
  <c r="F27" i="12" s="1"/>
  <c r="F32" i="12"/>
  <c r="F24" i="12"/>
  <c r="F25" i="12"/>
  <c r="F26" i="12"/>
  <c r="F31" i="12"/>
  <c r="F61" i="12"/>
  <c r="F52" i="12"/>
  <c r="F53" i="12"/>
  <c r="F55" i="12"/>
  <c r="F60" i="12"/>
  <c r="F58" i="12"/>
  <c r="F54" i="12"/>
  <c r="E56" i="15"/>
  <c r="E48" i="15"/>
  <c r="E33" i="10"/>
  <c r="E56" i="8"/>
  <c r="E63" i="8" s="1"/>
  <c r="D34" i="10"/>
  <c r="E49" i="9"/>
  <c r="E63" i="12"/>
  <c r="D62" i="7"/>
  <c r="F41" i="8"/>
  <c r="F44" i="8"/>
  <c r="F45" i="8"/>
  <c r="F46" i="8"/>
  <c r="F38" i="8"/>
  <c r="F47" i="8"/>
  <c r="F40" i="8"/>
  <c r="F24" i="8"/>
  <c r="F25" i="8"/>
  <c r="F39" i="8"/>
  <c r="F29" i="8"/>
  <c r="F30" i="8"/>
  <c r="F23" i="8"/>
  <c r="F32" i="8"/>
  <c r="F26" i="8"/>
  <c r="F31" i="8"/>
  <c r="F59" i="8"/>
  <c r="F55" i="8"/>
  <c r="F58" i="8"/>
  <c r="F52" i="8"/>
  <c r="F61" i="8"/>
  <c r="F54" i="8"/>
  <c r="F53" i="8"/>
  <c r="F60" i="8"/>
  <c r="E48" i="11"/>
  <c r="D49" i="14"/>
  <c r="D49" i="9"/>
  <c r="E34" i="12"/>
  <c r="E49" i="12"/>
  <c r="E34" i="9"/>
  <c r="E49" i="13"/>
  <c r="E49" i="16"/>
  <c r="F52" i="15"/>
  <c r="F60" i="15"/>
  <c r="F53" i="15"/>
  <c r="F58" i="15"/>
  <c r="F62" i="15" s="1"/>
  <c r="F45" i="15"/>
  <c r="F46" i="15"/>
  <c r="F38" i="15"/>
  <c r="F47" i="15"/>
  <c r="F39" i="15"/>
  <c r="F40" i="15"/>
  <c r="F59" i="15"/>
  <c r="F41" i="15"/>
  <c r="F44" i="15"/>
  <c r="F61" i="15"/>
  <c r="F31" i="15"/>
  <c r="F23" i="15"/>
  <c r="F32" i="15"/>
  <c r="F29" i="15"/>
  <c r="F30" i="15"/>
  <c r="F24" i="15"/>
  <c r="F25" i="15"/>
  <c r="F26" i="15"/>
  <c r="F54" i="15"/>
  <c r="F55" i="15"/>
  <c r="D34" i="12"/>
  <c r="E34" i="10"/>
  <c r="E63" i="10"/>
  <c r="D30" i="1" l="1"/>
  <c r="D33" i="1" s="1"/>
  <c r="E48" i="7"/>
  <c r="E62" i="7"/>
  <c r="F27" i="8"/>
  <c r="F42" i="8"/>
  <c r="F56" i="8"/>
  <c r="F63" i="8" s="1"/>
  <c r="F55" i="7"/>
  <c r="F62" i="9"/>
  <c r="F42" i="15"/>
  <c r="F56" i="10"/>
  <c r="F63" i="10" s="1"/>
  <c r="G38" i="13"/>
  <c r="G42" i="13" s="1"/>
  <c r="G47" i="13"/>
  <c r="G39" i="13"/>
  <c r="G40" i="13"/>
  <c r="G41" i="13"/>
  <c r="G44" i="13"/>
  <c r="G46" i="13"/>
  <c r="G30" i="13"/>
  <c r="G31" i="13"/>
  <c r="G24" i="13"/>
  <c r="G25" i="13"/>
  <c r="G26" i="13"/>
  <c r="G29" i="13"/>
  <c r="G23" i="13"/>
  <c r="G32" i="13"/>
  <c r="G45" i="13"/>
  <c r="G60" i="13"/>
  <c r="G61" i="13"/>
  <c r="G52" i="13"/>
  <c r="G56" i="13" s="1"/>
  <c r="G53" i="13"/>
  <c r="G59" i="13"/>
  <c r="G55" i="13"/>
  <c r="G54" i="13"/>
  <c r="G58" i="13"/>
  <c r="G62" i="13" s="1"/>
  <c r="F62" i="12"/>
  <c r="F48" i="13"/>
  <c r="F27" i="11"/>
  <c r="F33" i="10"/>
  <c r="E34" i="7"/>
  <c r="F56" i="14"/>
  <c r="G61" i="9"/>
  <c r="G53" i="9"/>
  <c r="G60" i="9"/>
  <c r="G44" i="9"/>
  <c r="G45" i="9"/>
  <c r="G46" i="9"/>
  <c r="G38" i="9"/>
  <c r="G47" i="9"/>
  <c r="G39" i="9"/>
  <c r="G41" i="9"/>
  <c r="G40" i="9"/>
  <c r="G25" i="9"/>
  <c r="G26" i="9"/>
  <c r="G29" i="9"/>
  <c r="G30" i="9"/>
  <c r="G31" i="9"/>
  <c r="G24" i="9"/>
  <c r="G23" i="9"/>
  <c r="G27" i="9" s="1"/>
  <c r="G32" i="9"/>
  <c r="G55" i="9"/>
  <c r="G54" i="9"/>
  <c r="G59" i="9"/>
  <c r="G58" i="9"/>
  <c r="G52" i="9"/>
  <c r="F33" i="7"/>
  <c r="F48" i="15"/>
  <c r="E63" i="13"/>
  <c r="E32" i="1" s="1"/>
  <c r="F56" i="9"/>
  <c r="F63" i="9" s="1"/>
  <c r="F42" i="9"/>
  <c r="F27" i="13"/>
  <c r="F33" i="11"/>
  <c r="E49" i="11"/>
  <c r="G61" i="11"/>
  <c r="G60" i="11"/>
  <c r="G45" i="11"/>
  <c r="G46" i="11"/>
  <c r="G38" i="11"/>
  <c r="G47" i="11"/>
  <c r="G39" i="11"/>
  <c r="G40" i="11"/>
  <c r="G41" i="11"/>
  <c r="G44" i="11"/>
  <c r="G48" i="11" s="1"/>
  <c r="G29" i="11"/>
  <c r="G31" i="11"/>
  <c r="G23" i="11"/>
  <c r="G32" i="11"/>
  <c r="G24" i="11"/>
  <c r="G26" i="11"/>
  <c r="G25" i="11"/>
  <c r="G30" i="11"/>
  <c r="G54" i="11"/>
  <c r="G53" i="11"/>
  <c r="G55" i="11"/>
  <c r="G58" i="11"/>
  <c r="G52" i="11"/>
  <c r="G56" i="11" s="1"/>
  <c r="G59" i="11"/>
  <c r="E34" i="13"/>
  <c r="F56" i="16"/>
  <c r="F63" i="16" s="1"/>
  <c r="F62" i="8"/>
  <c r="F56" i="12"/>
  <c r="F42" i="12"/>
  <c r="F27" i="9"/>
  <c r="F34" i="9" s="1"/>
  <c r="F48" i="9"/>
  <c r="F42" i="11"/>
  <c r="F61" i="7"/>
  <c r="G57" i="7"/>
  <c r="G44" i="7"/>
  <c r="G45" i="7"/>
  <c r="G30" i="7"/>
  <c r="G58" i="7"/>
  <c r="G43" i="7"/>
  <c r="G59" i="7"/>
  <c r="G37" i="7"/>
  <c r="G46" i="7"/>
  <c r="G51" i="7"/>
  <c r="G60" i="7"/>
  <c r="G38" i="7"/>
  <c r="G52" i="7"/>
  <c r="G39" i="7"/>
  <c r="G53" i="7"/>
  <c r="G40" i="7"/>
  <c r="G54" i="7"/>
  <c r="G26" i="7"/>
  <c r="G32" i="7"/>
  <c r="G31" i="7"/>
  <c r="G25" i="7"/>
  <c r="G29" i="7"/>
  <c r="G24" i="7"/>
  <c r="G23" i="7"/>
  <c r="G44" i="14"/>
  <c r="G45" i="14"/>
  <c r="G46" i="14"/>
  <c r="G38" i="14"/>
  <c r="G47" i="14"/>
  <c r="G39" i="14"/>
  <c r="G40" i="14"/>
  <c r="G26" i="14"/>
  <c r="G30" i="14"/>
  <c r="G31" i="14"/>
  <c r="G23" i="14"/>
  <c r="G32" i="14"/>
  <c r="G41" i="14"/>
  <c r="G25" i="14"/>
  <c r="G24" i="14"/>
  <c r="G29" i="14"/>
  <c r="G33" i="14" s="1"/>
  <c r="G55" i="14"/>
  <c r="G58" i="14"/>
  <c r="G59" i="14"/>
  <c r="G52" i="14"/>
  <c r="G60" i="14"/>
  <c r="G53" i="14"/>
  <c r="G61" i="14"/>
  <c r="G54" i="14"/>
  <c r="G54" i="12"/>
  <c r="G41" i="12"/>
  <c r="G44" i="12"/>
  <c r="G55" i="12"/>
  <c r="G45" i="12"/>
  <c r="G46" i="12"/>
  <c r="G38" i="12"/>
  <c r="G47" i="12"/>
  <c r="G40" i="12"/>
  <c r="G24" i="12"/>
  <c r="G25" i="12"/>
  <c r="G39" i="12"/>
  <c r="G29" i="12"/>
  <c r="G33" i="12" s="1"/>
  <c r="G30" i="12"/>
  <c r="G23" i="12"/>
  <c r="G32" i="12"/>
  <c r="G26" i="12"/>
  <c r="G31" i="12"/>
  <c r="G61" i="12"/>
  <c r="G52" i="12"/>
  <c r="G60" i="12"/>
  <c r="G58" i="12"/>
  <c r="G59" i="12"/>
  <c r="G53" i="12"/>
  <c r="F56" i="13"/>
  <c r="F62" i="16"/>
  <c r="F33" i="15"/>
  <c r="F33" i="8"/>
  <c r="F34" i="8" s="1"/>
  <c r="F56" i="15"/>
  <c r="F63" i="15" s="1"/>
  <c r="F48" i="8"/>
  <c r="F49" i="8" s="1"/>
  <c r="F48" i="12"/>
  <c r="F33" i="9"/>
  <c r="F62" i="13"/>
  <c r="F33" i="13"/>
  <c r="F42" i="13"/>
  <c r="F49" i="13" s="1"/>
  <c r="F62" i="11"/>
  <c r="F63" i="11" s="1"/>
  <c r="F48" i="10"/>
  <c r="F49" i="10" s="1"/>
  <c r="F47" i="7"/>
  <c r="F62" i="14"/>
  <c r="F42" i="14"/>
  <c r="F49" i="14" s="1"/>
  <c r="G60" i="16"/>
  <c r="G61" i="16"/>
  <c r="G52" i="16"/>
  <c r="G53" i="16"/>
  <c r="G40" i="16"/>
  <c r="G41" i="16"/>
  <c r="G44" i="16"/>
  <c r="G45" i="16"/>
  <c r="G46" i="16"/>
  <c r="G39" i="16"/>
  <c r="G23" i="16"/>
  <c r="G32" i="16"/>
  <c r="G24" i="16"/>
  <c r="G26" i="16"/>
  <c r="G38" i="16"/>
  <c r="G29" i="16"/>
  <c r="G33" i="16" s="1"/>
  <c r="G31" i="16"/>
  <c r="G25" i="16"/>
  <c r="G47" i="16"/>
  <c r="G30" i="16"/>
  <c r="G58" i="16"/>
  <c r="G62" i="16" s="1"/>
  <c r="G59" i="16"/>
  <c r="G55" i="16"/>
  <c r="G54" i="16"/>
  <c r="G58" i="10"/>
  <c r="G55" i="10"/>
  <c r="G54" i="10"/>
  <c r="G39" i="10"/>
  <c r="G40" i="10"/>
  <c r="G41" i="10"/>
  <c r="G44" i="10"/>
  <c r="G45" i="10"/>
  <c r="G38" i="10"/>
  <c r="G47" i="10"/>
  <c r="G31" i="10"/>
  <c r="G23" i="10"/>
  <c r="G32" i="10"/>
  <c r="G46" i="10"/>
  <c r="G25" i="10"/>
  <c r="G26" i="10"/>
  <c r="G30" i="10"/>
  <c r="G24" i="10"/>
  <c r="G29" i="10"/>
  <c r="G53" i="10"/>
  <c r="G61" i="10"/>
  <c r="G59" i="10"/>
  <c r="G52" i="10"/>
  <c r="G60" i="10"/>
  <c r="F33" i="16"/>
  <c r="F34" i="16" s="1"/>
  <c r="F42" i="16"/>
  <c r="E34" i="14"/>
  <c r="F34" i="10"/>
  <c r="G55" i="8"/>
  <c r="G59" i="8"/>
  <c r="G54" i="8"/>
  <c r="G46" i="8"/>
  <c r="G38" i="8"/>
  <c r="G47" i="8"/>
  <c r="G39" i="8"/>
  <c r="G40" i="8"/>
  <c r="G41" i="8"/>
  <c r="G45" i="8"/>
  <c r="G29" i="8"/>
  <c r="G30" i="8"/>
  <c r="G23" i="8"/>
  <c r="G32" i="8"/>
  <c r="G24" i="8"/>
  <c r="G25" i="8"/>
  <c r="G44" i="8"/>
  <c r="G26" i="8"/>
  <c r="G31" i="8"/>
  <c r="G53" i="8"/>
  <c r="G61" i="8"/>
  <c r="G60" i="8"/>
  <c r="G58" i="8"/>
  <c r="G52" i="8"/>
  <c r="F27" i="15"/>
  <c r="F34" i="15" s="1"/>
  <c r="E31" i="1"/>
  <c r="E63" i="15"/>
  <c r="F33" i="12"/>
  <c r="F34" i="12" s="1"/>
  <c r="F48" i="11"/>
  <c r="F27" i="7"/>
  <c r="F41" i="7"/>
  <c r="G40" i="15"/>
  <c r="G41" i="15"/>
  <c r="G44" i="15"/>
  <c r="G45" i="15"/>
  <c r="G46" i="15"/>
  <c r="G39" i="15"/>
  <c r="G38" i="15"/>
  <c r="G23" i="15"/>
  <c r="G32" i="15"/>
  <c r="G47" i="15"/>
  <c r="G24" i="15"/>
  <c r="G26" i="15"/>
  <c r="G29" i="15"/>
  <c r="G33" i="15" s="1"/>
  <c r="G31" i="15"/>
  <c r="G25" i="15"/>
  <c r="G30" i="15"/>
  <c r="G59" i="15"/>
  <c r="G52" i="15"/>
  <c r="G56" i="15" s="1"/>
  <c r="G61" i="15"/>
  <c r="G60" i="15"/>
  <c r="G55" i="15"/>
  <c r="G53" i="15"/>
  <c r="G54" i="15"/>
  <c r="G58" i="15"/>
  <c r="I25" i="1"/>
  <c r="H19" i="8"/>
  <c r="H20" i="8" s="1"/>
  <c r="H19" i="12"/>
  <c r="H20" i="12" s="1"/>
  <c r="H19" i="9"/>
  <c r="H20" i="9" s="1"/>
  <c r="H19" i="13"/>
  <c r="H20" i="13" s="1"/>
  <c r="H19" i="10"/>
  <c r="H20" i="10" s="1"/>
  <c r="H19" i="16"/>
  <c r="H20" i="16" s="1"/>
  <c r="H19" i="11"/>
  <c r="H20" i="11" s="1"/>
  <c r="H19" i="15"/>
  <c r="H20" i="15" s="1"/>
  <c r="H19" i="14"/>
  <c r="H20" i="14" s="1"/>
  <c r="H19" i="7"/>
  <c r="H20" i="7" s="1"/>
  <c r="F48" i="16"/>
  <c r="F62" i="7" l="1"/>
  <c r="F34" i="7"/>
  <c r="G33" i="7"/>
  <c r="G47" i="7"/>
  <c r="G48" i="8"/>
  <c r="G63" i="11"/>
  <c r="G56" i="8"/>
  <c r="G27" i="10"/>
  <c r="G34" i="10" s="1"/>
  <c r="G56" i="12"/>
  <c r="G63" i="12" s="1"/>
  <c r="G56" i="14"/>
  <c r="G42" i="14"/>
  <c r="F49" i="12"/>
  <c r="G62" i="11"/>
  <c r="F34" i="13"/>
  <c r="H45" i="15"/>
  <c r="H46" i="15"/>
  <c r="H38" i="15"/>
  <c r="H42" i="15" s="1"/>
  <c r="H47" i="15"/>
  <c r="H60" i="15"/>
  <c r="H39" i="15"/>
  <c r="H40" i="15"/>
  <c r="H41" i="15"/>
  <c r="H44" i="15"/>
  <c r="H29" i="15"/>
  <c r="H31" i="15"/>
  <c r="H23" i="15"/>
  <c r="H32" i="15"/>
  <c r="H24" i="15"/>
  <c r="H26" i="15"/>
  <c r="H30" i="15"/>
  <c r="H25" i="15"/>
  <c r="H58" i="15"/>
  <c r="H59" i="15"/>
  <c r="H53" i="15"/>
  <c r="H61" i="15"/>
  <c r="H54" i="15"/>
  <c r="H52" i="15"/>
  <c r="H55" i="15"/>
  <c r="J25" i="1"/>
  <c r="I19" i="9"/>
  <c r="I20" i="9" s="1"/>
  <c r="I19" i="13"/>
  <c r="I20" i="13" s="1"/>
  <c r="I19" i="10"/>
  <c r="I20" i="10" s="1"/>
  <c r="I19" i="14"/>
  <c r="I20" i="14" s="1"/>
  <c r="I19" i="16"/>
  <c r="I20" i="16" s="1"/>
  <c r="I19" i="11"/>
  <c r="I20" i="11" s="1"/>
  <c r="I19" i="15"/>
  <c r="I20" i="15" s="1"/>
  <c r="I19" i="12"/>
  <c r="I20" i="12" s="1"/>
  <c r="I19" i="8"/>
  <c r="I20" i="8" s="1"/>
  <c r="I19" i="7"/>
  <c r="I20" i="7" s="1"/>
  <c r="H40" i="11"/>
  <c r="H41" i="11"/>
  <c r="H44" i="11"/>
  <c r="H48" i="11" s="1"/>
  <c r="H45" i="11"/>
  <c r="H46" i="11"/>
  <c r="H39" i="11"/>
  <c r="H23" i="11"/>
  <c r="H32" i="11"/>
  <c r="H24" i="11"/>
  <c r="H26" i="11"/>
  <c r="H29" i="11"/>
  <c r="H47" i="11"/>
  <c r="H31" i="11"/>
  <c r="H38" i="11"/>
  <c r="H42" i="11" s="1"/>
  <c r="H25" i="11"/>
  <c r="H30" i="11"/>
  <c r="H55" i="11"/>
  <c r="H58" i="11"/>
  <c r="H54" i="11"/>
  <c r="H61" i="11"/>
  <c r="H53" i="11"/>
  <c r="H52" i="11"/>
  <c r="H60" i="11"/>
  <c r="H59" i="11"/>
  <c r="G62" i="15"/>
  <c r="G27" i="15"/>
  <c r="G34" i="15" s="1"/>
  <c r="F48" i="7"/>
  <c r="G62" i="8"/>
  <c r="G33" i="10"/>
  <c r="G27" i="16"/>
  <c r="G34" i="16" s="1"/>
  <c r="G56" i="16"/>
  <c r="G63" i="16" s="1"/>
  <c r="G48" i="12"/>
  <c r="G27" i="14"/>
  <c r="G34" i="14" s="1"/>
  <c r="F63" i="12"/>
  <c r="G27" i="11"/>
  <c r="G34" i="11" s="1"/>
  <c r="G42" i="11"/>
  <c r="G49" i="11" s="1"/>
  <c r="F49" i="9"/>
  <c r="G56" i="9"/>
  <c r="F63" i="14"/>
  <c r="G27" i="13"/>
  <c r="G34" i="13" s="1"/>
  <c r="G48" i="13"/>
  <c r="F49" i="15"/>
  <c r="G63" i="15"/>
  <c r="H45" i="16"/>
  <c r="H46" i="16"/>
  <c r="H38" i="16"/>
  <c r="H42" i="16" s="1"/>
  <c r="H47" i="16"/>
  <c r="H39" i="16"/>
  <c r="H40" i="16"/>
  <c r="H41" i="16"/>
  <c r="H44" i="16"/>
  <c r="H29" i="16"/>
  <c r="H30" i="16"/>
  <c r="H31" i="16"/>
  <c r="H23" i="16"/>
  <c r="H27" i="16" s="1"/>
  <c r="H32" i="16"/>
  <c r="H24" i="16"/>
  <c r="H26" i="16"/>
  <c r="H25" i="16"/>
  <c r="H52" i="16"/>
  <c r="H53" i="16"/>
  <c r="H60" i="16"/>
  <c r="H55" i="16"/>
  <c r="H59" i="16"/>
  <c r="H54" i="16"/>
  <c r="H58" i="16"/>
  <c r="H61" i="16"/>
  <c r="G42" i="15"/>
  <c r="F49" i="16"/>
  <c r="G62" i="14"/>
  <c r="G55" i="7"/>
  <c r="G62" i="9"/>
  <c r="G42" i="9"/>
  <c r="E30" i="1"/>
  <c r="E33" i="1" s="1"/>
  <c r="G33" i="13"/>
  <c r="H54" i="10"/>
  <c r="H58" i="10"/>
  <c r="H44" i="10"/>
  <c r="H45" i="10"/>
  <c r="H46" i="10"/>
  <c r="H38" i="10"/>
  <c r="H47" i="10"/>
  <c r="H39" i="10"/>
  <c r="H40" i="10"/>
  <c r="H26" i="10"/>
  <c r="H30" i="10"/>
  <c r="H31" i="10"/>
  <c r="H41" i="10"/>
  <c r="H23" i="10"/>
  <c r="H32" i="10"/>
  <c r="H25" i="10"/>
  <c r="H24" i="10"/>
  <c r="H29" i="10"/>
  <c r="H61" i="10"/>
  <c r="H52" i="10"/>
  <c r="H56" i="10" s="1"/>
  <c r="H53" i="10"/>
  <c r="H59" i="10"/>
  <c r="H60" i="10"/>
  <c r="H55" i="10"/>
  <c r="G27" i="8"/>
  <c r="G42" i="8"/>
  <c r="G49" i="8" s="1"/>
  <c r="G42" i="10"/>
  <c r="G49" i="10" s="1"/>
  <c r="G62" i="10"/>
  <c r="F63" i="13"/>
  <c r="G48" i="14"/>
  <c r="G61" i="7"/>
  <c r="G33" i="11"/>
  <c r="G33" i="9"/>
  <c r="G34" i="9" s="1"/>
  <c r="H38" i="7"/>
  <c r="H39" i="7"/>
  <c r="H52" i="7"/>
  <c r="H53" i="7"/>
  <c r="H40" i="7"/>
  <c r="H43" i="7"/>
  <c r="H44" i="7"/>
  <c r="H58" i="7"/>
  <c r="H45" i="7"/>
  <c r="H59" i="7"/>
  <c r="H37" i="7"/>
  <c r="H46" i="7"/>
  <c r="H29" i="7"/>
  <c r="H32" i="7"/>
  <c r="H24" i="7"/>
  <c r="H31" i="7"/>
  <c r="H30" i="7"/>
  <c r="H60" i="7"/>
  <c r="H57" i="7"/>
  <c r="H25" i="7"/>
  <c r="H26" i="7"/>
  <c r="H51" i="7"/>
  <c r="H54" i="7"/>
  <c r="H23" i="7"/>
  <c r="H58" i="14"/>
  <c r="H39" i="14"/>
  <c r="H40" i="14"/>
  <c r="H41" i="14"/>
  <c r="H44" i="14"/>
  <c r="H45" i="14"/>
  <c r="H38" i="14"/>
  <c r="H47" i="14"/>
  <c r="H31" i="14"/>
  <c r="H23" i="14"/>
  <c r="H27" i="14" s="1"/>
  <c r="H32" i="14"/>
  <c r="H46" i="14"/>
  <c r="H25" i="14"/>
  <c r="H26" i="14"/>
  <c r="H30" i="14"/>
  <c r="H24" i="14"/>
  <c r="H29" i="14"/>
  <c r="H61" i="14"/>
  <c r="H55" i="14"/>
  <c r="H59" i="14"/>
  <c r="H54" i="14"/>
  <c r="H52" i="14"/>
  <c r="H60" i="14"/>
  <c r="H53" i="14"/>
  <c r="H54" i="8"/>
  <c r="H41" i="8"/>
  <c r="H44" i="8"/>
  <c r="H48" i="8" s="1"/>
  <c r="H45" i="8"/>
  <c r="H46" i="8"/>
  <c r="H38" i="8"/>
  <c r="H47" i="8"/>
  <c r="H40" i="8"/>
  <c r="H24" i="8"/>
  <c r="H25" i="8"/>
  <c r="H39" i="8"/>
  <c r="H26" i="8"/>
  <c r="H29" i="8"/>
  <c r="H30" i="8"/>
  <c r="H23" i="8"/>
  <c r="H32" i="8"/>
  <c r="H31" i="8"/>
  <c r="H61" i="8"/>
  <c r="H55" i="8"/>
  <c r="H58" i="8"/>
  <c r="H59" i="8"/>
  <c r="H52" i="8"/>
  <c r="H60" i="8"/>
  <c r="H53" i="8"/>
  <c r="H59" i="13"/>
  <c r="H60" i="13"/>
  <c r="H52" i="13"/>
  <c r="H56" i="13" s="1"/>
  <c r="H44" i="13"/>
  <c r="H45" i="13"/>
  <c r="H46" i="13"/>
  <c r="H38" i="13"/>
  <c r="H47" i="13"/>
  <c r="H39" i="13"/>
  <c r="H41" i="13"/>
  <c r="H25" i="13"/>
  <c r="H40" i="13"/>
  <c r="H26" i="13"/>
  <c r="H29" i="13"/>
  <c r="H30" i="13"/>
  <c r="H31" i="13"/>
  <c r="H24" i="13"/>
  <c r="H23" i="13"/>
  <c r="H32" i="13"/>
  <c r="H61" i="13"/>
  <c r="H53" i="13"/>
  <c r="H54" i="13"/>
  <c r="H58" i="13"/>
  <c r="H55" i="13"/>
  <c r="G27" i="7"/>
  <c r="G34" i="7" s="1"/>
  <c r="G41" i="7"/>
  <c r="F32" i="1"/>
  <c r="F34" i="11"/>
  <c r="G63" i="13"/>
  <c r="H59" i="9"/>
  <c r="H60" i="9"/>
  <c r="H38" i="9"/>
  <c r="H47" i="9"/>
  <c r="H39" i="9"/>
  <c r="H40" i="9"/>
  <c r="H41" i="9"/>
  <c r="H52" i="9"/>
  <c r="H44" i="9"/>
  <c r="H48" i="9" s="1"/>
  <c r="H46" i="9"/>
  <c r="H30" i="9"/>
  <c r="H31" i="9"/>
  <c r="H23" i="9"/>
  <c r="H24" i="9"/>
  <c r="H45" i="9"/>
  <c r="H25" i="9"/>
  <c r="H26" i="9"/>
  <c r="H29" i="9"/>
  <c r="H33" i="9" s="1"/>
  <c r="H32" i="9"/>
  <c r="H54" i="9"/>
  <c r="H58" i="9"/>
  <c r="H61" i="9"/>
  <c r="H55" i="9"/>
  <c r="H53" i="9"/>
  <c r="G33" i="8"/>
  <c r="G56" i="10"/>
  <c r="G48" i="10"/>
  <c r="G42" i="16"/>
  <c r="G48" i="16"/>
  <c r="G27" i="12"/>
  <c r="G34" i="12" s="1"/>
  <c r="G42" i="12"/>
  <c r="F49" i="11"/>
  <c r="G48" i="9"/>
  <c r="H46" i="12"/>
  <c r="H38" i="12"/>
  <c r="H47" i="12"/>
  <c r="H39" i="12"/>
  <c r="H40" i="12"/>
  <c r="H41" i="12"/>
  <c r="H45" i="12"/>
  <c r="H44" i="12"/>
  <c r="H29" i="12"/>
  <c r="H30" i="12"/>
  <c r="H23" i="12"/>
  <c r="H32" i="12"/>
  <c r="H24" i="12"/>
  <c r="H25" i="12"/>
  <c r="H31" i="12"/>
  <c r="H26" i="12"/>
  <c r="H61" i="12"/>
  <c r="H55" i="12"/>
  <c r="H58" i="12"/>
  <c r="H59" i="12"/>
  <c r="H52" i="12"/>
  <c r="H56" i="12" s="1"/>
  <c r="H54" i="12"/>
  <c r="H60" i="12"/>
  <c r="H53" i="12"/>
  <c r="G48" i="15"/>
  <c r="G62" i="12"/>
  <c r="G49" i="13"/>
  <c r="F30" i="1" l="1"/>
  <c r="G62" i="7"/>
  <c r="H61" i="7"/>
  <c r="H41" i="7"/>
  <c r="G48" i="7"/>
  <c r="H47" i="7"/>
  <c r="H33" i="12"/>
  <c r="H33" i="13"/>
  <c r="H56" i="8"/>
  <c r="H42" i="8"/>
  <c r="H49" i="8" s="1"/>
  <c r="H55" i="7"/>
  <c r="H62" i="7" s="1"/>
  <c r="H56" i="9"/>
  <c r="H33" i="8"/>
  <c r="H48" i="14"/>
  <c r="H33" i="7"/>
  <c r="H27" i="10"/>
  <c r="H42" i="10"/>
  <c r="G49" i="9"/>
  <c r="H62" i="11"/>
  <c r="I58" i="14"/>
  <c r="I52" i="14"/>
  <c r="I56" i="14" s="1"/>
  <c r="I60" i="14"/>
  <c r="I54" i="14"/>
  <c r="I53" i="14"/>
  <c r="I61" i="14"/>
  <c r="I44" i="14"/>
  <c r="I45" i="14"/>
  <c r="I46" i="14"/>
  <c r="I38" i="14"/>
  <c r="I42" i="14" s="1"/>
  <c r="I47" i="14"/>
  <c r="I39" i="14"/>
  <c r="I40" i="14"/>
  <c r="I26" i="14"/>
  <c r="I29" i="14"/>
  <c r="I30" i="14"/>
  <c r="I31" i="14"/>
  <c r="I23" i="14"/>
  <c r="I27" i="14" s="1"/>
  <c r="I32" i="14"/>
  <c r="I25" i="14"/>
  <c r="I41" i="14"/>
  <c r="I24" i="14"/>
  <c r="I55" i="14"/>
  <c r="I59" i="14"/>
  <c r="G49" i="14"/>
  <c r="H63" i="12"/>
  <c r="H62" i="9"/>
  <c r="H48" i="12"/>
  <c r="H56" i="14"/>
  <c r="H62" i="16"/>
  <c r="H33" i="11"/>
  <c r="I55" i="16"/>
  <c r="I58" i="16"/>
  <c r="I59" i="16"/>
  <c r="I40" i="16"/>
  <c r="I41" i="16"/>
  <c r="I44" i="16"/>
  <c r="I45" i="16"/>
  <c r="I46" i="16"/>
  <c r="I39" i="16"/>
  <c r="I23" i="16"/>
  <c r="I27" i="16" s="1"/>
  <c r="I32" i="16"/>
  <c r="I24" i="16"/>
  <c r="I25" i="16"/>
  <c r="I26" i="16"/>
  <c r="I38" i="16"/>
  <c r="I47" i="16"/>
  <c r="I29" i="16"/>
  <c r="I31" i="16"/>
  <c r="I30" i="16"/>
  <c r="I54" i="16"/>
  <c r="I60" i="16"/>
  <c r="I52" i="16"/>
  <c r="I56" i="16" s="1"/>
  <c r="I53" i="16"/>
  <c r="I61" i="16"/>
  <c r="G49" i="12"/>
  <c r="H48" i="13"/>
  <c r="H62" i="8"/>
  <c r="I58" i="10"/>
  <c r="I52" i="10"/>
  <c r="I56" i="10" s="1"/>
  <c r="I60" i="10"/>
  <c r="I54" i="10"/>
  <c r="I53" i="10"/>
  <c r="I61" i="10"/>
  <c r="I39" i="10"/>
  <c r="I40" i="10"/>
  <c r="I41" i="10"/>
  <c r="I44" i="10"/>
  <c r="I45" i="10"/>
  <c r="I38" i="10"/>
  <c r="I47" i="10"/>
  <c r="I31" i="10"/>
  <c r="I46" i="10"/>
  <c r="I23" i="10"/>
  <c r="I32" i="10"/>
  <c r="I24" i="10"/>
  <c r="I25" i="10"/>
  <c r="I26" i="10"/>
  <c r="I30" i="10"/>
  <c r="I29" i="10"/>
  <c r="I33" i="10" s="1"/>
  <c r="I59" i="10"/>
  <c r="I55" i="10"/>
  <c r="H27" i="15"/>
  <c r="G63" i="14"/>
  <c r="H27" i="11"/>
  <c r="H34" i="11" s="1"/>
  <c r="I53" i="8"/>
  <c r="I61" i="8"/>
  <c r="I46" i="8"/>
  <c r="I38" i="8"/>
  <c r="I47" i="8"/>
  <c r="I39" i="8"/>
  <c r="I40" i="8"/>
  <c r="I41" i="8"/>
  <c r="I45" i="8"/>
  <c r="I29" i="8"/>
  <c r="I30" i="8"/>
  <c r="I31" i="8"/>
  <c r="I23" i="8"/>
  <c r="I32" i="8"/>
  <c r="I24" i="8"/>
  <c r="I25" i="8"/>
  <c r="I44" i="8"/>
  <c r="I26" i="8"/>
  <c r="I52" i="8"/>
  <c r="I54" i="8"/>
  <c r="I58" i="8"/>
  <c r="I62" i="8" s="1"/>
  <c r="I55" i="8"/>
  <c r="I59" i="8"/>
  <c r="I60" i="8"/>
  <c r="I55" i="9"/>
  <c r="I44" i="9"/>
  <c r="I48" i="9" s="1"/>
  <c r="I45" i="9"/>
  <c r="I46" i="9"/>
  <c r="I38" i="9"/>
  <c r="I42" i="9" s="1"/>
  <c r="I47" i="9"/>
  <c r="I39" i="9"/>
  <c r="I41" i="9"/>
  <c r="I25" i="9"/>
  <c r="I26" i="9"/>
  <c r="I29" i="9"/>
  <c r="I30" i="9"/>
  <c r="I31" i="9"/>
  <c r="I40" i="9"/>
  <c r="I24" i="9"/>
  <c r="I23" i="9"/>
  <c r="I32" i="9"/>
  <c r="I61" i="9"/>
  <c r="I58" i="9"/>
  <c r="I53" i="9"/>
  <c r="I60" i="9"/>
  <c r="I52" i="9"/>
  <c r="I56" i="9" s="1"/>
  <c r="I59" i="9"/>
  <c r="I54" i="9"/>
  <c r="H27" i="13"/>
  <c r="H34" i="13" s="1"/>
  <c r="H48" i="10"/>
  <c r="H62" i="15"/>
  <c r="H27" i="12"/>
  <c r="H34" i="12" s="1"/>
  <c r="G49" i="16"/>
  <c r="H33" i="14"/>
  <c r="H34" i="14" s="1"/>
  <c r="H62" i="14"/>
  <c r="H33" i="10"/>
  <c r="H62" i="10"/>
  <c r="H63" i="10" s="1"/>
  <c r="F31" i="1"/>
  <c r="G63" i="9"/>
  <c r="G30" i="1"/>
  <c r="H56" i="11"/>
  <c r="H63" i="11" s="1"/>
  <c r="H49" i="11"/>
  <c r="I53" i="12"/>
  <c r="I61" i="12"/>
  <c r="I41" i="12"/>
  <c r="I44" i="12"/>
  <c r="I45" i="12"/>
  <c r="I46" i="12"/>
  <c r="I38" i="12"/>
  <c r="I47" i="12"/>
  <c r="I40" i="12"/>
  <c r="I24" i="12"/>
  <c r="I25" i="12"/>
  <c r="I26" i="12"/>
  <c r="I39" i="12"/>
  <c r="I29" i="12"/>
  <c r="I33" i="12" s="1"/>
  <c r="I30" i="12"/>
  <c r="I23" i="12"/>
  <c r="I32" i="12"/>
  <c r="I31" i="12"/>
  <c r="I60" i="12"/>
  <c r="I59" i="12"/>
  <c r="I52" i="12"/>
  <c r="I54" i="12"/>
  <c r="I58" i="12"/>
  <c r="I55" i="12"/>
  <c r="J19" i="9"/>
  <c r="J20" i="9" s="1"/>
  <c r="J19" i="10"/>
  <c r="J20" i="10" s="1"/>
  <c r="K25" i="1"/>
  <c r="J19" i="11"/>
  <c r="J20" i="11" s="1"/>
  <c r="J19" i="15"/>
  <c r="J20" i="15" s="1"/>
  <c r="J19" i="12"/>
  <c r="J20" i="12" s="1"/>
  <c r="J19" i="16"/>
  <c r="J20" i="16" s="1"/>
  <c r="J19" i="13"/>
  <c r="J20" i="13" s="1"/>
  <c r="J19" i="14"/>
  <c r="J20" i="14" s="1"/>
  <c r="J19" i="8"/>
  <c r="J20" i="8" s="1"/>
  <c r="J19" i="7"/>
  <c r="J20" i="7" s="1"/>
  <c r="H48" i="15"/>
  <c r="H49" i="15" s="1"/>
  <c r="G63" i="8"/>
  <c r="G32" i="1" s="1"/>
  <c r="I55" i="13"/>
  <c r="I38" i="13"/>
  <c r="I47" i="13"/>
  <c r="I39" i="13"/>
  <c r="I40" i="13"/>
  <c r="I41" i="13"/>
  <c r="I44" i="13"/>
  <c r="I46" i="13"/>
  <c r="I30" i="13"/>
  <c r="I31" i="13"/>
  <c r="I23" i="13"/>
  <c r="I32" i="13"/>
  <c r="I24" i="13"/>
  <c r="I25" i="13"/>
  <c r="I45" i="13"/>
  <c r="I26" i="13"/>
  <c r="I29" i="13"/>
  <c r="I33" i="13" s="1"/>
  <c r="I60" i="13"/>
  <c r="I59" i="13"/>
  <c r="I52" i="13"/>
  <c r="I54" i="13"/>
  <c r="I58" i="13"/>
  <c r="I62" i="13" s="1"/>
  <c r="I61" i="13"/>
  <c r="I53" i="13"/>
  <c r="H49" i="16"/>
  <c r="H33" i="15"/>
  <c r="H62" i="12"/>
  <c r="H42" i="12"/>
  <c r="H49" i="12" s="1"/>
  <c r="H42" i="9"/>
  <c r="H49" i="9" s="1"/>
  <c r="H27" i="7"/>
  <c r="G34" i="8"/>
  <c r="G49" i="15"/>
  <c r="H56" i="16"/>
  <c r="H63" i="16" s="1"/>
  <c r="H33" i="16"/>
  <c r="H34" i="16" s="1"/>
  <c r="I55" i="15"/>
  <c r="I58" i="15"/>
  <c r="I59" i="15"/>
  <c r="I40" i="15"/>
  <c r="I41" i="15"/>
  <c r="I44" i="15"/>
  <c r="I45" i="15"/>
  <c r="I46" i="15"/>
  <c r="I39" i="15"/>
  <c r="I47" i="15"/>
  <c r="I23" i="15"/>
  <c r="I32" i="15"/>
  <c r="I24" i="15"/>
  <c r="I25" i="15"/>
  <c r="I26" i="15"/>
  <c r="I29" i="15"/>
  <c r="I38" i="15"/>
  <c r="I31" i="15"/>
  <c r="I30" i="15"/>
  <c r="I53" i="15"/>
  <c r="I54" i="15"/>
  <c r="I60" i="15"/>
  <c r="I61" i="15"/>
  <c r="I52" i="15"/>
  <c r="I43" i="7"/>
  <c r="I44" i="7"/>
  <c r="I45" i="7"/>
  <c r="I37" i="7"/>
  <c r="I46" i="7"/>
  <c r="I38" i="7"/>
  <c r="I39" i="7"/>
  <c r="I52" i="7"/>
  <c r="I53" i="7"/>
  <c r="I40" i="7"/>
  <c r="I26" i="7"/>
  <c r="I54" i="7"/>
  <c r="I29" i="7"/>
  <c r="I60" i="7"/>
  <c r="I24" i="7"/>
  <c r="I23" i="7"/>
  <c r="I51" i="7"/>
  <c r="I30" i="7"/>
  <c r="I32" i="7"/>
  <c r="I31" i="7"/>
  <c r="I59" i="7"/>
  <c r="I25" i="7"/>
  <c r="I58" i="7"/>
  <c r="I57" i="7"/>
  <c r="H27" i="9"/>
  <c r="H34" i="9" s="1"/>
  <c r="G63" i="10"/>
  <c r="H62" i="13"/>
  <c r="H63" i="13" s="1"/>
  <c r="H42" i="13"/>
  <c r="H49" i="13" s="1"/>
  <c r="H27" i="8"/>
  <c r="H42" i="14"/>
  <c r="H49" i="14" s="1"/>
  <c r="H48" i="16"/>
  <c r="I55" i="11"/>
  <c r="I58" i="11"/>
  <c r="I59" i="11"/>
  <c r="I45" i="11"/>
  <c r="I46" i="11"/>
  <c r="I38" i="11"/>
  <c r="I47" i="11"/>
  <c r="I39" i="11"/>
  <c r="I40" i="11"/>
  <c r="I41" i="11"/>
  <c r="I44" i="11"/>
  <c r="I29" i="11"/>
  <c r="I33" i="11" s="1"/>
  <c r="I30" i="11"/>
  <c r="I31" i="11"/>
  <c r="I23" i="11"/>
  <c r="I27" i="11" s="1"/>
  <c r="I34" i="11" s="1"/>
  <c r="I32" i="11"/>
  <c r="I24" i="11"/>
  <c r="I26" i="11"/>
  <c r="I25" i="11"/>
  <c r="I60" i="11"/>
  <c r="I52" i="11"/>
  <c r="I53" i="11"/>
  <c r="I54" i="11"/>
  <c r="I61" i="11"/>
  <c r="H56" i="15"/>
  <c r="H63" i="15" s="1"/>
  <c r="F33" i="1" l="1"/>
  <c r="I55" i="7"/>
  <c r="H34" i="7"/>
  <c r="H34" i="8"/>
  <c r="I33" i="8"/>
  <c r="H48" i="7"/>
  <c r="H30" i="1"/>
  <c r="I27" i="15"/>
  <c r="J55" i="8"/>
  <c r="J41" i="8"/>
  <c r="J44" i="8"/>
  <c r="J45" i="8"/>
  <c r="J46" i="8"/>
  <c r="J38" i="8"/>
  <c r="J42" i="8" s="1"/>
  <c r="J47" i="8"/>
  <c r="J40" i="8"/>
  <c r="J24" i="8"/>
  <c r="J39" i="8"/>
  <c r="J25" i="8"/>
  <c r="J26" i="8"/>
  <c r="J29" i="8"/>
  <c r="J30" i="8"/>
  <c r="J23" i="8"/>
  <c r="J27" i="8" s="1"/>
  <c r="J32" i="8"/>
  <c r="J31" i="8"/>
  <c r="J58" i="8"/>
  <c r="J59" i="8"/>
  <c r="J52" i="8"/>
  <c r="J60" i="8"/>
  <c r="J53" i="8"/>
  <c r="J61" i="8"/>
  <c r="J54" i="8"/>
  <c r="J44" i="10"/>
  <c r="J45" i="10"/>
  <c r="J46" i="10"/>
  <c r="J38" i="10"/>
  <c r="J47" i="10"/>
  <c r="J39" i="10"/>
  <c r="J40" i="10"/>
  <c r="J26" i="10"/>
  <c r="J29" i="10"/>
  <c r="J30" i="10"/>
  <c r="J41" i="10"/>
  <c r="J31" i="10"/>
  <c r="J23" i="10"/>
  <c r="J32" i="10"/>
  <c r="J25" i="10"/>
  <c r="J24" i="10"/>
  <c r="J55" i="10"/>
  <c r="J61" i="10"/>
  <c r="J53" i="10"/>
  <c r="J58" i="10"/>
  <c r="J59" i="10"/>
  <c r="J52" i="10"/>
  <c r="J54" i="10"/>
  <c r="J60" i="10"/>
  <c r="I48" i="8"/>
  <c r="I33" i="16"/>
  <c r="I62" i="14"/>
  <c r="H63" i="9"/>
  <c r="L25" i="1"/>
  <c r="K19" i="10"/>
  <c r="K20" i="10" s="1"/>
  <c r="K19" i="14"/>
  <c r="K20" i="14" s="1"/>
  <c r="K19" i="9"/>
  <c r="K20" i="9" s="1"/>
  <c r="K19" i="13"/>
  <c r="K20" i="13" s="1"/>
  <c r="K19" i="12"/>
  <c r="K20" i="12" s="1"/>
  <c r="K19" i="15"/>
  <c r="K20" i="15" s="1"/>
  <c r="K19" i="8"/>
  <c r="K20" i="8" s="1"/>
  <c r="K19" i="11"/>
  <c r="K20" i="11" s="1"/>
  <c r="K19" i="16"/>
  <c r="K20" i="16" s="1"/>
  <c r="K19" i="7"/>
  <c r="K20" i="7" s="1"/>
  <c r="I48" i="11"/>
  <c r="I62" i="11"/>
  <c r="I47" i="7"/>
  <c r="I62" i="15"/>
  <c r="I56" i="13"/>
  <c r="I63" i="13" s="1"/>
  <c r="J39" i="14"/>
  <c r="J40" i="14"/>
  <c r="J41" i="14"/>
  <c r="J44" i="14"/>
  <c r="J45" i="14"/>
  <c r="J38" i="14"/>
  <c r="J47" i="14"/>
  <c r="J31" i="14"/>
  <c r="J23" i="14"/>
  <c r="J27" i="14" s="1"/>
  <c r="J32" i="14"/>
  <c r="J46" i="14"/>
  <c r="J24" i="14"/>
  <c r="J25" i="14"/>
  <c r="J26" i="14"/>
  <c r="J30" i="14"/>
  <c r="J29" i="14"/>
  <c r="J60" i="14"/>
  <c r="J55" i="14"/>
  <c r="J58" i="14"/>
  <c r="J54" i="14"/>
  <c r="J59" i="14"/>
  <c r="J61" i="14"/>
  <c r="J53" i="14"/>
  <c r="J52" i="14"/>
  <c r="J58" i="9"/>
  <c r="J61" i="9"/>
  <c r="J53" i="9"/>
  <c r="J55" i="9"/>
  <c r="J38" i="9"/>
  <c r="J47" i="9"/>
  <c r="J39" i="9"/>
  <c r="J40" i="9"/>
  <c r="J41" i="9"/>
  <c r="J44" i="9"/>
  <c r="J48" i="9" s="1"/>
  <c r="J46" i="9"/>
  <c r="J30" i="9"/>
  <c r="J31" i="9"/>
  <c r="J23" i="9"/>
  <c r="J32" i="9"/>
  <c r="J45" i="9"/>
  <c r="J24" i="9"/>
  <c r="J25" i="9"/>
  <c r="J26" i="9"/>
  <c r="J29" i="9"/>
  <c r="J33" i="9" s="1"/>
  <c r="J59" i="9"/>
  <c r="J54" i="9"/>
  <c r="J60" i="9"/>
  <c r="J52" i="9"/>
  <c r="I27" i="9"/>
  <c r="J58" i="7"/>
  <c r="J45" i="7"/>
  <c r="J46" i="7"/>
  <c r="J59" i="7"/>
  <c r="J37" i="7"/>
  <c r="J51" i="7"/>
  <c r="J60" i="7"/>
  <c r="J38" i="7"/>
  <c r="J43" i="7"/>
  <c r="J52" i="7"/>
  <c r="J39" i="7"/>
  <c r="J53" i="7"/>
  <c r="J40" i="7"/>
  <c r="J54" i="7"/>
  <c r="J57" i="7"/>
  <c r="J44" i="7"/>
  <c r="J23" i="7"/>
  <c r="J30" i="7"/>
  <c r="J26" i="7"/>
  <c r="J25" i="7"/>
  <c r="J32" i="7"/>
  <c r="J31" i="7"/>
  <c r="J24" i="7"/>
  <c r="J29" i="7"/>
  <c r="I61" i="7"/>
  <c r="I62" i="7" s="1"/>
  <c r="I27" i="7"/>
  <c r="I42" i="15"/>
  <c r="I27" i="13"/>
  <c r="I34" i="13" s="1"/>
  <c r="J54" i="13"/>
  <c r="J58" i="13"/>
  <c r="J44" i="13"/>
  <c r="J45" i="13"/>
  <c r="J46" i="13"/>
  <c r="J38" i="13"/>
  <c r="J42" i="13" s="1"/>
  <c r="J47" i="13"/>
  <c r="J39" i="13"/>
  <c r="J41" i="13"/>
  <c r="J40" i="13"/>
  <c r="J25" i="13"/>
  <c r="J26" i="13"/>
  <c r="J29" i="13"/>
  <c r="J33" i="13" s="1"/>
  <c r="J30" i="13"/>
  <c r="J31" i="13"/>
  <c r="J24" i="13"/>
  <c r="J23" i="13"/>
  <c r="J32" i="13"/>
  <c r="J60" i="13"/>
  <c r="J52" i="13"/>
  <c r="J56" i="13" s="1"/>
  <c r="J61" i="13"/>
  <c r="J53" i="13"/>
  <c r="J59" i="13"/>
  <c r="J55" i="13"/>
  <c r="I27" i="12"/>
  <c r="I34" i="12" s="1"/>
  <c r="I42" i="10"/>
  <c r="I42" i="16"/>
  <c r="I33" i="14"/>
  <c r="I34" i="14" s="1"/>
  <c r="I48" i="14"/>
  <c r="I49" i="14" s="1"/>
  <c r="I56" i="15"/>
  <c r="I63" i="15" s="1"/>
  <c r="I33" i="15"/>
  <c r="I42" i="13"/>
  <c r="J54" i="16"/>
  <c r="J45" i="16"/>
  <c r="J46" i="16"/>
  <c r="J38" i="16"/>
  <c r="J47" i="16"/>
  <c r="J39" i="16"/>
  <c r="J40" i="16"/>
  <c r="J41" i="16"/>
  <c r="J44" i="16"/>
  <c r="J29" i="16"/>
  <c r="J30" i="16"/>
  <c r="J31" i="16"/>
  <c r="J23" i="16"/>
  <c r="J27" i="16" s="1"/>
  <c r="J32" i="16"/>
  <c r="J24" i="16"/>
  <c r="J26" i="16"/>
  <c r="J25" i="16"/>
  <c r="J53" i="16"/>
  <c r="J61" i="16"/>
  <c r="J59" i="16"/>
  <c r="J55" i="16"/>
  <c r="J58" i="16"/>
  <c r="J62" i="16" s="1"/>
  <c r="J52" i="16"/>
  <c r="J60" i="16"/>
  <c r="I62" i="12"/>
  <c r="I42" i="12"/>
  <c r="G31" i="1"/>
  <c r="I63" i="16"/>
  <c r="I48" i="16"/>
  <c r="H63" i="14"/>
  <c r="H32" i="1" s="1"/>
  <c r="H49" i="10"/>
  <c r="H63" i="8"/>
  <c r="I49" i="9"/>
  <c r="I27" i="8"/>
  <c r="I34" i="8" s="1"/>
  <c r="I48" i="10"/>
  <c r="I63" i="10"/>
  <c r="H34" i="10"/>
  <c r="H31" i="1"/>
  <c r="J59" i="12"/>
  <c r="J60" i="12"/>
  <c r="J46" i="12"/>
  <c r="J52" i="12"/>
  <c r="J38" i="12"/>
  <c r="J42" i="12" s="1"/>
  <c r="J47" i="12"/>
  <c r="J39" i="12"/>
  <c r="J40" i="12"/>
  <c r="J41" i="12"/>
  <c r="J45" i="12"/>
  <c r="J29" i="12"/>
  <c r="J30" i="12"/>
  <c r="J31" i="12"/>
  <c r="J23" i="12"/>
  <c r="J27" i="12" s="1"/>
  <c r="J32" i="12"/>
  <c r="J24" i="12"/>
  <c r="J25" i="12"/>
  <c r="J44" i="12"/>
  <c r="J26" i="12"/>
  <c r="J54" i="12"/>
  <c r="J55" i="12"/>
  <c r="J58" i="12"/>
  <c r="J62" i="12" s="1"/>
  <c r="J61" i="12"/>
  <c r="J53" i="12"/>
  <c r="G33" i="1"/>
  <c r="I42" i="11"/>
  <c r="I49" i="11" s="1"/>
  <c r="I33" i="7"/>
  <c r="I48" i="15"/>
  <c r="J45" i="15"/>
  <c r="J46" i="15"/>
  <c r="J38" i="15"/>
  <c r="J42" i="15" s="1"/>
  <c r="J47" i="15"/>
  <c r="J39" i="15"/>
  <c r="J40" i="15"/>
  <c r="J41" i="15"/>
  <c r="J44" i="15"/>
  <c r="J29" i="15"/>
  <c r="J30" i="15"/>
  <c r="J31" i="15"/>
  <c r="J23" i="15"/>
  <c r="J32" i="15"/>
  <c r="J24" i="15"/>
  <c r="J26" i="15"/>
  <c r="J25" i="15"/>
  <c r="J60" i="15"/>
  <c r="J53" i="15"/>
  <c r="J61" i="15"/>
  <c r="J55" i="15"/>
  <c r="J54" i="15"/>
  <c r="J58" i="15"/>
  <c r="J59" i="15"/>
  <c r="J52" i="15"/>
  <c r="I56" i="12"/>
  <c r="I63" i="12" s="1"/>
  <c r="I42" i="8"/>
  <c r="I49" i="8" s="1"/>
  <c r="H34" i="15"/>
  <c r="I62" i="10"/>
  <c r="I56" i="11"/>
  <c r="I63" i="11" s="1"/>
  <c r="I41" i="7"/>
  <c r="I48" i="13"/>
  <c r="J54" i="11"/>
  <c r="J40" i="11"/>
  <c r="J41" i="11"/>
  <c r="J44" i="11"/>
  <c r="J45" i="11"/>
  <c r="J46" i="11"/>
  <c r="J39" i="11"/>
  <c r="J23" i="11"/>
  <c r="J32" i="11"/>
  <c r="J24" i="11"/>
  <c r="J25" i="11"/>
  <c r="J26" i="11"/>
  <c r="J38" i="11"/>
  <c r="J29" i="11"/>
  <c r="J31" i="11"/>
  <c r="J30" i="11"/>
  <c r="J47" i="11"/>
  <c r="J52" i="11"/>
  <c r="J56" i="11" s="1"/>
  <c r="J60" i="11"/>
  <c r="J53" i="11"/>
  <c r="J61" i="11"/>
  <c r="J55" i="11"/>
  <c r="J58" i="11"/>
  <c r="J59" i="11"/>
  <c r="I48" i="12"/>
  <c r="I62" i="9"/>
  <c r="I63" i="9" s="1"/>
  <c r="I33" i="9"/>
  <c r="I56" i="8"/>
  <c r="I63" i="8" s="1"/>
  <c r="I27" i="10"/>
  <c r="I34" i="10" s="1"/>
  <c r="I34" i="16"/>
  <c r="I62" i="16"/>
  <c r="I63" i="14"/>
  <c r="I48" i="7" l="1"/>
  <c r="J27" i="7"/>
  <c r="I34" i="7"/>
  <c r="J47" i="7"/>
  <c r="J33" i="7"/>
  <c r="K44" i="14"/>
  <c r="K45" i="14"/>
  <c r="K46" i="14"/>
  <c r="K38" i="14"/>
  <c r="K47" i="14"/>
  <c r="K39" i="14"/>
  <c r="K40" i="14"/>
  <c r="K26" i="14"/>
  <c r="K29" i="14"/>
  <c r="K30" i="14"/>
  <c r="K31" i="14"/>
  <c r="K41" i="14"/>
  <c r="K23" i="14"/>
  <c r="K32" i="14"/>
  <c r="K25" i="14"/>
  <c r="K24" i="14"/>
  <c r="K53" i="14"/>
  <c r="K60" i="14"/>
  <c r="K55" i="14"/>
  <c r="K61" i="14"/>
  <c r="K54" i="14"/>
  <c r="K59" i="14"/>
  <c r="K58" i="14"/>
  <c r="K52" i="14"/>
  <c r="K56" i="14" s="1"/>
  <c r="J48" i="15"/>
  <c r="J62" i="9"/>
  <c r="J49" i="12"/>
  <c r="J42" i="16"/>
  <c r="I34" i="9"/>
  <c r="K23" i="16"/>
  <c r="K32" i="16"/>
  <c r="K24" i="16"/>
  <c r="K25" i="16"/>
  <c r="K26" i="16"/>
  <c r="K29" i="16"/>
  <c r="K31" i="16"/>
  <c r="K30" i="16"/>
  <c r="K58" i="16"/>
  <c r="K53" i="16"/>
  <c r="K52" i="16"/>
  <c r="K59" i="16"/>
  <c r="K55" i="16"/>
  <c r="K39" i="16"/>
  <c r="K54" i="16"/>
  <c r="K38" i="16"/>
  <c r="K60" i="16"/>
  <c r="K47" i="16"/>
  <c r="K61" i="16"/>
  <c r="K45" i="16"/>
  <c r="K40" i="16"/>
  <c r="K41" i="16"/>
  <c r="K44" i="16"/>
  <c r="K46" i="16"/>
  <c r="J27" i="11"/>
  <c r="J33" i="12"/>
  <c r="I49" i="16"/>
  <c r="J48" i="13"/>
  <c r="J61" i="7"/>
  <c r="J56" i="9"/>
  <c r="J63" i="9" s="1"/>
  <c r="J56" i="14"/>
  <c r="J33" i="14"/>
  <c r="K59" i="11"/>
  <c r="K45" i="11"/>
  <c r="K46" i="11"/>
  <c r="K38" i="11"/>
  <c r="K47" i="11"/>
  <c r="K39" i="11"/>
  <c r="K40" i="11"/>
  <c r="K41" i="11"/>
  <c r="K44" i="11"/>
  <c r="K29" i="11"/>
  <c r="K30" i="11"/>
  <c r="K31" i="11"/>
  <c r="K23" i="11"/>
  <c r="K27" i="11" s="1"/>
  <c r="K32" i="11"/>
  <c r="K24" i="11"/>
  <c r="K26" i="11"/>
  <c r="K25" i="11"/>
  <c r="K52" i="11"/>
  <c r="K55" i="11"/>
  <c r="K60" i="11"/>
  <c r="K58" i="11"/>
  <c r="K62" i="11" s="1"/>
  <c r="K53" i="11"/>
  <c r="K54" i="11"/>
  <c r="K61" i="11"/>
  <c r="M25" i="1"/>
  <c r="L19" i="8"/>
  <c r="L20" i="8" s="1"/>
  <c r="L19" i="12"/>
  <c r="L20" i="12" s="1"/>
  <c r="L19" i="9"/>
  <c r="L20" i="9" s="1"/>
  <c r="L19" i="13"/>
  <c r="L20" i="13" s="1"/>
  <c r="L19" i="14"/>
  <c r="L20" i="14" s="1"/>
  <c r="L19" i="10"/>
  <c r="L20" i="10" s="1"/>
  <c r="L19" i="11"/>
  <c r="L20" i="11" s="1"/>
  <c r="L19" i="16"/>
  <c r="L20" i="16" s="1"/>
  <c r="L19" i="15"/>
  <c r="L20" i="15" s="1"/>
  <c r="L19" i="7"/>
  <c r="L20" i="7" s="1"/>
  <c r="J27" i="10"/>
  <c r="J33" i="8"/>
  <c r="J34" i="8" s="1"/>
  <c r="J34" i="16"/>
  <c r="K52" i="7"/>
  <c r="K39" i="7"/>
  <c r="K53" i="7"/>
  <c r="K40" i="7"/>
  <c r="K54" i="7"/>
  <c r="K43" i="7"/>
  <c r="K57" i="7"/>
  <c r="K44" i="7"/>
  <c r="K37" i="7"/>
  <c r="K58" i="7"/>
  <c r="K45" i="7"/>
  <c r="K59" i="7"/>
  <c r="K46" i="7"/>
  <c r="K51" i="7"/>
  <c r="K60" i="7"/>
  <c r="K38" i="7"/>
  <c r="K29" i="7"/>
  <c r="K30" i="7"/>
  <c r="K24" i="7"/>
  <c r="K23" i="7"/>
  <c r="K32" i="7"/>
  <c r="K31" i="7"/>
  <c r="K25" i="7"/>
  <c r="K26" i="7"/>
  <c r="J56" i="10"/>
  <c r="J62" i="15"/>
  <c r="J48" i="12"/>
  <c r="I49" i="12"/>
  <c r="J33" i="16"/>
  <c r="I49" i="10"/>
  <c r="J62" i="13"/>
  <c r="J63" i="13" s="1"/>
  <c r="J55" i="7"/>
  <c r="K58" i="8"/>
  <c r="K52" i="8"/>
  <c r="K55" i="8"/>
  <c r="K46" i="8"/>
  <c r="K38" i="8"/>
  <c r="K47" i="8"/>
  <c r="K39" i="8"/>
  <c r="K40" i="8"/>
  <c r="K41" i="8"/>
  <c r="K45" i="8"/>
  <c r="K29" i="8"/>
  <c r="K30" i="8"/>
  <c r="K31" i="8"/>
  <c r="K23" i="8"/>
  <c r="K32" i="8"/>
  <c r="K24" i="8"/>
  <c r="K44" i="8"/>
  <c r="K25" i="8"/>
  <c r="K26" i="8"/>
  <c r="K53" i="8"/>
  <c r="K61" i="8"/>
  <c r="K54" i="8"/>
  <c r="K59" i="8"/>
  <c r="K60" i="8"/>
  <c r="J62" i="10"/>
  <c r="J42" i="10"/>
  <c r="J56" i="8"/>
  <c r="I32" i="1"/>
  <c r="J62" i="11"/>
  <c r="J33" i="11"/>
  <c r="J48" i="16"/>
  <c r="J27" i="13"/>
  <c r="J34" i="13" s="1"/>
  <c r="J41" i="7"/>
  <c r="J48" i="7" s="1"/>
  <c r="J27" i="9"/>
  <c r="J34" i="9" s="1"/>
  <c r="J42" i="14"/>
  <c r="K40" i="15"/>
  <c r="K41" i="15"/>
  <c r="K44" i="15"/>
  <c r="K48" i="15" s="1"/>
  <c r="K45" i="15"/>
  <c r="K46" i="15"/>
  <c r="K39" i="15"/>
  <c r="K23" i="15"/>
  <c r="K32" i="15"/>
  <c r="K24" i="15"/>
  <c r="K25" i="15"/>
  <c r="K26" i="15"/>
  <c r="K29" i="15"/>
  <c r="K33" i="15" s="1"/>
  <c r="K47" i="15"/>
  <c r="K31" i="15"/>
  <c r="K30" i="15"/>
  <c r="K38" i="15"/>
  <c r="K53" i="15"/>
  <c r="K61" i="15"/>
  <c r="K52" i="15"/>
  <c r="K56" i="15" s="1"/>
  <c r="K54" i="15"/>
  <c r="K60" i="15"/>
  <c r="K59" i="15"/>
  <c r="K55" i="15"/>
  <c r="K58" i="15"/>
  <c r="J48" i="8"/>
  <c r="J49" i="8" s="1"/>
  <c r="J63" i="11"/>
  <c r="H33" i="1"/>
  <c r="J56" i="15"/>
  <c r="J63" i="15" s="1"/>
  <c r="J56" i="12"/>
  <c r="J63" i="12" s="1"/>
  <c r="J34" i="14"/>
  <c r="K59" i="10"/>
  <c r="K39" i="10"/>
  <c r="K40" i="10"/>
  <c r="K41" i="10"/>
  <c r="K44" i="10"/>
  <c r="K48" i="10" s="1"/>
  <c r="K45" i="10"/>
  <c r="K38" i="10"/>
  <c r="K47" i="10"/>
  <c r="K46" i="10"/>
  <c r="K31" i="10"/>
  <c r="K23" i="10"/>
  <c r="K32" i="10"/>
  <c r="K24" i="10"/>
  <c r="K25" i="10"/>
  <c r="K26" i="10"/>
  <c r="K30" i="10"/>
  <c r="K29" i="10"/>
  <c r="K54" i="10"/>
  <c r="K58" i="10"/>
  <c r="K53" i="10"/>
  <c r="K52" i="10"/>
  <c r="K60" i="10"/>
  <c r="K55" i="10"/>
  <c r="K61" i="10"/>
  <c r="J42" i="11"/>
  <c r="J27" i="15"/>
  <c r="I49" i="13"/>
  <c r="J42" i="9"/>
  <c r="J49" i="9" s="1"/>
  <c r="K41" i="12"/>
  <c r="K44" i="12"/>
  <c r="K45" i="12"/>
  <c r="K46" i="12"/>
  <c r="K38" i="12"/>
  <c r="K47" i="12"/>
  <c r="K40" i="12"/>
  <c r="K24" i="12"/>
  <c r="K25" i="12"/>
  <c r="K39" i="12"/>
  <c r="K26" i="12"/>
  <c r="K29" i="12"/>
  <c r="K30" i="12"/>
  <c r="K23" i="12"/>
  <c r="K32" i="12"/>
  <c r="K31" i="12"/>
  <c r="K53" i="12"/>
  <c r="K61" i="12"/>
  <c r="K54" i="12"/>
  <c r="K59" i="12"/>
  <c r="K52" i="12"/>
  <c r="K55" i="12"/>
  <c r="K58" i="12"/>
  <c r="K60" i="12"/>
  <c r="J62" i="8"/>
  <c r="J33" i="15"/>
  <c r="J48" i="11"/>
  <c r="J49" i="15"/>
  <c r="J56" i="16"/>
  <c r="J63" i="16" s="1"/>
  <c r="I49" i="15"/>
  <c r="J48" i="14"/>
  <c r="K55" i="13"/>
  <c r="K38" i="13"/>
  <c r="K42" i="13" s="1"/>
  <c r="K47" i="13"/>
  <c r="K39" i="13"/>
  <c r="K40" i="13"/>
  <c r="K41" i="13"/>
  <c r="K44" i="13"/>
  <c r="K46" i="13"/>
  <c r="K30" i="13"/>
  <c r="K31" i="13"/>
  <c r="K23" i="13"/>
  <c r="K32" i="13"/>
  <c r="K24" i="13"/>
  <c r="K45" i="13"/>
  <c r="K25" i="13"/>
  <c r="K26" i="13"/>
  <c r="K29" i="13"/>
  <c r="K53" i="13"/>
  <c r="K61" i="13"/>
  <c r="K59" i="13"/>
  <c r="K52" i="13"/>
  <c r="K58" i="13"/>
  <c r="K62" i="13" s="1"/>
  <c r="K60" i="13"/>
  <c r="K54" i="13"/>
  <c r="J33" i="10"/>
  <c r="J48" i="10"/>
  <c r="J34" i="12"/>
  <c r="J49" i="13"/>
  <c r="J62" i="14"/>
  <c r="K61" i="9"/>
  <c r="K44" i="9"/>
  <c r="K45" i="9"/>
  <c r="K46" i="9"/>
  <c r="K38" i="9"/>
  <c r="K42" i="9" s="1"/>
  <c r="K47" i="9"/>
  <c r="K39" i="9"/>
  <c r="K41" i="9"/>
  <c r="K25" i="9"/>
  <c r="K26" i="9"/>
  <c r="K29" i="9"/>
  <c r="K30" i="9"/>
  <c r="K31" i="9"/>
  <c r="K24" i="9"/>
  <c r="K23" i="9"/>
  <c r="K32" i="9"/>
  <c r="K40" i="9"/>
  <c r="K55" i="9"/>
  <c r="K58" i="9"/>
  <c r="K54" i="9"/>
  <c r="K59" i="9"/>
  <c r="K60" i="9"/>
  <c r="K52" i="9"/>
  <c r="K53" i="9"/>
  <c r="I34" i="15"/>
  <c r="I30" i="1" s="1"/>
  <c r="J34" i="7" l="1"/>
  <c r="K48" i="8"/>
  <c r="K33" i="7"/>
  <c r="K61" i="7"/>
  <c r="K33" i="13"/>
  <c r="K33" i="12"/>
  <c r="K27" i="15"/>
  <c r="K34" i="15" s="1"/>
  <c r="J63" i="8"/>
  <c r="J32" i="1" s="1"/>
  <c r="K33" i="8"/>
  <c r="L29" i="16"/>
  <c r="L30" i="16"/>
  <c r="L31" i="16"/>
  <c r="L23" i="16"/>
  <c r="L32" i="16"/>
  <c r="L24" i="16"/>
  <c r="L26" i="16"/>
  <c r="L25" i="16"/>
  <c r="L58" i="16"/>
  <c r="L61" i="16"/>
  <c r="L40" i="16"/>
  <c r="L60" i="16"/>
  <c r="L41" i="16"/>
  <c r="L53" i="16"/>
  <c r="L44" i="16"/>
  <c r="L52" i="16"/>
  <c r="L38" i="16"/>
  <c r="L42" i="16" s="1"/>
  <c r="L45" i="16"/>
  <c r="L47" i="16"/>
  <c r="L54" i="16"/>
  <c r="L46" i="16"/>
  <c r="L39" i="16"/>
  <c r="L55" i="16"/>
  <c r="L59" i="16"/>
  <c r="N25" i="1"/>
  <c r="M19" i="16"/>
  <c r="M20" i="16" s="1"/>
  <c r="M19" i="11"/>
  <c r="M20" i="11" s="1"/>
  <c r="M19" i="8"/>
  <c r="M20" i="8" s="1"/>
  <c r="M19" i="13"/>
  <c r="M20" i="13" s="1"/>
  <c r="M19" i="14"/>
  <c r="M20" i="14" s="1"/>
  <c r="M19" i="10"/>
  <c r="M20" i="10" s="1"/>
  <c r="M19" i="9"/>
  <c r="M20" i="9" s="1"/>
  <c r="M19" i="15"/>
  <c r="M20" i="15" s="1"/>
  <c r="M19" i="12"/>
  <c r="M20" i="12" s="1"/>
  <c r="M19" i="7"/>
  <c r="M20" i="7" s="1"/>
  <c r="K48" i="11"/>
  <c r="J34" i="11"/>
  <c r="K62" i="16"/>
  <c r="K27" i="16"/>
  <c r="K56" i="9"/>
  <c r="K63" i="9" s="1"/>
  <c r="K27" i="9"/>
  <c r="K42" i="10"/>
  <c r="K49" i="10" s="1"/>
  <c r="J49" i="10"/>
  <c r="K56" i="8"/>
  <c r="L54" i="11"/>
  <c r="L55" i="11"/>
  <c r="L38" i="11"/>
  <c r="L41" i="11"/>
  <c r="L39" i="11"/>
  <c r="L40" i="11"/>
  <c r="L44" i="11"/>
  <c r="L45" i="11"/>
  <c r="L46" i="11"/>
  <c r="L23" i="11"/>
  <c r="L32" i="11"/>
  <c r="L24" i="11"/>
  <c r="L25" i="11"/>
  <c r="L26" i="11"/>
  <c r="L47" i="11"/>
  <c r="L29" i="11"/>
  <c r="L31" i="11"/>
  <c r="L30" i="11"/>
  <c r="L53" i="11"/>
  <c r="L61" i="11"/>
  <c r="L58" i="11"/>
  <c r="L59" i="11"/>
  <c r="L52" i="11"/>
  <c r="L60" i="11"/>
  <c r="K42" i="16"/>
  <c r="K62" i="14"/>
  <c r="K63" i="14" s="1"/>
  <c r="K56" i="13"/>
  <c r="K63" i="13" s="1"/>
  <c r="K27" i="13"/>
  <c r="K34" i="13" s="1"/>
  <c r="K48" i="12"/>
  <c r="K62" i="8"/>
  <c r="J63" i="10"/>
  <c r="K41" i="7"/>
  <c r="L41" i="10"/>
  <c r="L45" i="10"/>
  <c r="L39" i="10"/>
  <c r="L40" i="10"/>
  <c r="L44" i="10"/>
  <c r="L46" i="10"/>
  <c r="L47" i="10"/>
  <c r="L38" i="10"/>
  <c r="L26" i="10"/>
  <c r="L29" i="10"/>
  <c r="L30" i="10"/>
  <c r="L31" i="10"/>
  <c r="L23" i="10"/>
  <c r="L32" i="10"/>
  <c r="L25" i="10"/>
  <c r="L24" i="10"/>
  <c r="L54" i="10"/>
  <c r="L52" i="10"/>
  <c r="L53" i="10"/>
  <c r="L61" i="10"/>
  <c r="L59" i="10"/>
  <c r="L58" i="10"/>
  <c r="L55" i="10"/>
  <c r="L60" i="10"/>
  <c r="J63" i="14"/>
  <c r="K48" i="16"/>
  <c r="J49" i="16"/>
  <c r="K49" i="13"/>
  <c r="K56" i="10"/>
  <c r="J62" i="7"/>
  <c r="L59" i="14"/>
  <c r="L39" i="14"/>
  <c r="L40" i="14"/>
  <c r="L41" i="14"/>
  <c r="L44" i="14"/>
  <c r="L48" i="14" s="1"/>
  <c r="L45" i="14"/>
  <c r="L38" i="14"/>
  <c r="L47" i="14"/>
  <c r="L31" i="14"/>
  <c r="L46" i="14"/>
  <c r="L23" i="14"/>
  <c r="L32" i="14"/>
  <c r="L24" i="14"/>
  <c r="L25" i="14"/>
  <c r="L26" i="14"/>
  <c r="L30" i="14"/>
  <c r="L29" i="14"/>
  <c r="L60" i="14"/>
  <c r="L53" i="14"/>
  <c r="L61" i="14"/>
  <c r="L55" i="14"/>
  <c r="L58" i="14"/>
  <c r="L54" i="14"/>
  <c r="L52" i="14"/>
  <c r="K33" i="16"/>
  <c r="K27" i="14"/>
  <c r="K42" i="14"/>
  <c r="K49" i="9"/>
  <c r="L44" i="13"/>
  <c r="L48" i="13" s="1"/>
  <c r="L45" i="13"/>
  <c r="L46" i="13"/>
  <c r="L38" i="13"/>
  <c r="L47" i="13"/>
  <c r="L39" i="13"/>
  <c r="L41" i="13"/>
  <c r="L25" i="13"/>
  <c r="L26" i="13"/>
  <c r="L29" i="13"/>
  <c r="L30" i="13"/>
  <c r="L31" i="13"/>
  <c r="L40" i="13"/>
  <c r="L24" i="13"/>
  <c r="L23" i="13"/>
  <c r="L32" i="13"/>
  <c r="L53" i="13"/>
  <c r="L58" i="13"/>
  <c r="L59" i="13"/>
  <c r="L61" i="13"/>
  <c r="L54" i="13"/>
  <c r="L55" i="13"/>
  <c r="L52" i="13"/>
  <c r="L60" i="13"/>
  <c r="K34" i="11"/>
  <c r="K33" i="9"/>
  <c r="K62" i="12"/>
  <c r="K62" i="10"/>
  <c r="K27" i="10"/>
  <c r="K27" i="8"/>
  <c r="K34" i="8" s="1"/>
  <c r="K55" i="7"/>
  <c r="K47" i="7"/>
  <c r="J34" i="10"/>
  <c r="J30" i="1" s="1"/>
  <c r="L53" i="9"/>
  <c r="L58" i="9"/>
  <c r="L61" i="9"/>
  <c r="L59" i="9"/>
  <c r="L45" i="9"/>
  <c r="L39" i="9"/>
  <c r="L40" i="9"/>
  <c r="L41" i="9"/>
  <c r="L44" i="9"/>
  <c r="L46" i="9"/>
  <c r="L47" i="9"/>
  <c r="L38" i="9"/>
  <c r="L30" i="9"/>
  <c r="L31" i="9"/>
  <c r="L23" i="9"/>
  <c r="L27" i="9" s="1"/>
  <c r="L32" i="9"/>
  <c r="L24" i="9"/>
  <c r="L25" i="9"/>
  <c r="L26" i="9"/>
  <c r="L29" i="9"/>
  <c r="L60" i="9"/>
  <c r="L52" i="9"/>
  <c r="L54" i="9"/>
  <c r="L55" i="9"/>
  <c r="K42" i="11"/>
  <c r="K49" i="11" s="1"/>
  <c r="K62" i="9"/>
  <c r="K48" i="9"/>
  <c r="K48" i="13"/>
  <c r="K27" i="12"/>
  <c r="K34" i="12" s="1"/>
  <c r="J34" i="15"/>
  <c r="K42" i="8"/>
  <c r="K49" i="8" s="1"/>
  <c r="L43" i="7"/>
  <c r="L44" i="7"/>
  <c r="L45" i="7"/>
  <c r="L37" i="7"/>
  <c r="L46" i="7"/>
  <c r="L40" i="7"/>
  <c r="L38" i="7"/>
  <c r="L39" i="7"/>
  <c r="L53" i="7"/>
  <c r="L26" i="7"/>
  <c r="L54" i="7"/>
  <c r="L25" i="7"/>
  <c r="L51" i="7"/>
  <c r="L59" i="7"/>
  <c r="L58" i="7"/>
  <c r="L23" i="7"/>
  <c r="L31" i="7"/>
  <c r="L29" i="7"/>
  <c r="L32" i="7"/>
  <c r="L24" i="7"/>
  <c r="L57" i="7"/>
  <c r="L30" i="7"/>
  <c r="L52" i="7"/>
  <c r="L60" i="7"/>
  <c r="L61" i="12"/>
  <c r="L52" i="12"/>
  <c r="L55" i="12"/>
  <c r="L53" i="12"/>
  <c r="L46" i="12"/>
  <c r="L38" i="12"/>
  <c r="L47" i="12"/>
  <c r="L39" i="12"/>
  <c r="L40" i="12"/>
  <c r="L41" i="12"/>
  <c r="L45" i="12"/>
  <c r="L29" i="12"/>
  <c r="L30" i="12"/>
  <c r="L31" i="12"/>
  <c r="L23" i="12"/>
  <c r="L32" i="12"/>
  <c r="L24" i="12"/>
  <c r="L25" i="12"/>
  <c r="L44" i="12"/>
  <c r="L48" i="12" s="1"/>
  <c r="L26" i="12"/>
  <c r="L58" i="12"/>
  <c r="L59" i="12"/>
  <c r="L54" i="12"/>
  <c r="L60" i="12"/>
  <c r="I31" i="1"/>
  <c r="I33" i="1" s="1"/>
  <c r="K56" i="16"/>
  <c r="K63" i="16" s="1"/>
  <c r="K56" i="12"/>
  <c r="K63" i="12" s="1"/>
  <c r="K42" i="12"/>
  <c r="K49" i="12" s="1"/>
  <c r="J49" i="11"/>
  <c r="K33" i="10"/>
  <c r="K62" i="15"/>
  <c r="K63" i="15" s="1"/>
  <c r="K42" i="15"/>
  <c r="K49" i="15" s="1"/>
  <c r="J49" i="14"/>
  <c r="K27" i="7"/>
  <c r="L60" i="15"/>
  <c r="L52" i="15"/>
  <c r="L45" i="15"/>
  <c r="L46" i="15"/>
  <c r="L38" i="15"/>
  <c r="L47" i="15"/>
  <c r="L39" i="15"/>
  <c r="L40" i="15"/>
  <c r="L41" i="15"/>
  <c r="L44" i="15"/>
  <c r="L29" i="15"/>
  <c r="L30" i="15"/>
  <c r="L31" i="15"/>
  <c r="L23" i="15"/>
  <c r="L27" i="15" s="1"/>
  <c r="L32" i="15"/>
  <c r="L24" i="15"/>
  <c r="L26" i="15"/>
  <c r="L25" i="15"/>
  <c r="L58" i="15"/>
  <c r="L55" i="15"/>
  <c r="L59" i="15"/>
  <c r="L53" i="15"/>
  <c r="L61" i="15"/>
  <c r="L54" i="15"/>
  <c r="L60" i="8"/>
  <c r="L61" i="8"/>
  <c r="L52" i="8"/>
  <c r="L39" i="8"/>
  <c r="L40" i="8"/>
  <c r="L41" i="8"/>
  <c r="L44" i="8"/>
  <c r="L45" i="8"/>
  <c r="L46" i="8"/>
  <c r="L47" i="8"/>
  <c r="L38" i="8"/>
  <c r="L24" i="8"/>
  <c r="L25" i="8"/>
  <c r="L26" i="8"/>
  <c r="L29" i="8"/>
  <c r="L30" i="8"/>
  <c r="L23" i="8"/>
  <c r="L32" i="8"/>
  <c r="L31" i="8"/>
  <c r="L54" i="8"/>
  <c r="L53" i="8"/>
  <c r="L58" i="8"/>
  <c r="L62" i="8" s="1"/>
  <c r="L59" i="8"/>
  <c r="L55" i="8"/>
  <c r="K56" i="11"/>
  <c r="K63" i="11" s="1"/>
  <c r="K33" i="11"/>
  <c r="K33" i="14"/>
  <c r="K48" i="14"/>
  <c r="L27" i="7" l="1"/>
  <c r="K62" i="7"/>
  <c r="K34" i="7"/>
  <c r="J31" i="1"/>
  <c r="J33" i="1" s="1"/>
  <c r="L42" i="11"/>
  <c r="M55" i="15"/>
  <c r="M58" i="15"/>
  <c r="M60" i="15"/>
  <c r="M52" i="15"/>
  <c r="M56" i="15" s="1"/>
  <c r="M38" i="15"/>
  <c r="M47" i="15"/>
  <c r="M41" i="15"/>
  <c r="M44" i="15"/>
  <c r="M45" i="15"/>
  <c r="M46" i="15"/>
  <c r="M40" i="15"/>
  <c r="M23" i="15"/>
  <c r="M27" i="15" s="1"/>
  <c r="M32" i="15"/>
  <c r="M24" i="15"/>
  <c r="M25" i="15"/>
  <c r="M26" i="15"/>
  <c r="M29" i="15"/>
  <c r="M39" i="15"/>
  <c r="M31" i="15"/>
  <c r="M30" i="15"/>
  <c r="M53" i="15"/>
  <c r="M59" i="15"/>
  <c r="M61" i="15"/>
  <c r="M54" i="15"/>
  <c r="N19" i="10"/>
  <c r="N20" i="10" s="1"/>
  <c r="N19" i="14"/>
  <c r="N20" i="14" s="1"/>
  <c r="N19" i="8"/>
  <c r="N20" i="8" s="1"/>
  <c r="O25" i="1"/>
  <c r="N19" i="15"/>
  <c r="N20" i="15" s="1"/>
  <c r="N19" i="9"/>
  <c r="N20" i="9" s="1"/>
  <c r="N19" i="12"/>
  <c r="N20" i="12" s="1"/>
  <c r="N19" i="11"/>
  <c r="N20" i="11" s="1"/>
  <c r="N19" i="13"/>
  <c r="N20" i="13" s="1"/>
  <c r="N19" i="16"/>
  <c r="N20" i="16" s="1"/>
  <c r="N19" i="7"/>
  <c r="N20" i="7" s="1"/>
  <c r="L49" i="16"/>
  <c r="L62" i="16"/>
  <c r="L33" i="16"/>
  <c r="L27" i="12"/>
  <c r="L56" i="9"/>
  <c r="L56" i="13"/>
  <c r="L27" i="13"/>
  <c r="K49" i="14"/>
  <c r="L27" i="14"/>
  <c r="L34" i="14" s="1"/>
  <c r="L56" i="10"/>
  <c r="L33" i="10"/>
  <c r="L27" i="11"/>
  <c r="M55" i="9"/>
  <c r="M58" i="9"/>
  <c r="M59" i="9"/>
  <c r="M39" i="9"/>
  <c r="M40" i="9"/>
  <c r="M41" i="9"/>
  <c r="M44" i="9"/>
  <c r="M38" i="9"/>
  <c r="M45" i="9"/>
  <c r="M46" i="9"/>
  <c r="M47" i="9"/>
  <c r="M25" i="9"/>
  <c r="M26" i="9"/>
  <c r="M29" i="9"/>
  <c r="M30" i="9"/>
  <c r="M31" i="9"/>
  <c r="M24" i="9"/>
  <c r="M23" i="9"/>
  <c r="M32" i="9"/>
  <c r="M53" i="9"/>
  <c r="M61" i="9"/>
  <c r="M60" i="9"/>
  <c r="M52" i="9"/>
  <c r="M54" i="9"/>
  <c r="L56" i="16"/>
  <c r="L63" i="16" s="1"/>
  <c r="L34" i="15"/>
  <c r="L42" i="8"/>
  <c r="L56" i="8"/>
  <c r="L63" i="8" s="1"/>
  <c r="L62" i="15"/>
  <c r="L33" i="15"/>
  <c r="L42" i="12"/>
  <c r="L49" i="12" s="1"/>
  <c r="K34" i="14"/>
  <c r="K49" i="16"/>
  <c r="K31" i="1" s="1"/>
  <c r="K34" i="16"/>
  <c r="M45" i="10"/>
  <c r="M46" i="10"/>
  <c r="M38" i="10"/>
  <c r="M47" i="10"/>
  <c r="M39" i="10"/>
  <c r="M40" i="10"/>
  <c r="M41" i="10"/>
  <c r="M31" i="10"/>
  <c r="M23" i="10"/>
  <c r="M27" i="10" s="1"/>
  <c r="M32" i="10"/>
  <c r="M24" i="10"/>
  <c r="M25" i="10"/>
  <c r="M44" i="10"/>
  <c r="M26" i="10"/>
  <c r="M30" i="10"/>
  <c r="M29" i="10"/>
  <c r="M54" i="10"/>
  <c r="M59" i="10"/>
  <c r="M58" i="10"/>
  <c r="M61" i="10"/>
  <c r="M60" i="10"/>
  <c r="M55" i="10"/>
  <c r="M53" i="10"/>
  <c r="M52" i="10"/>
  <c r="L48" i="16"/>
  <c r="L47" i="7"/>
  <c r="M23" i="16"/>
  <c r="M32" i="16"/>
  <c r="M24" i="16"/>
  <c r="M25" i="16"/>
  <c r="M26" i="16"/>
  <c r="M29" i="16"/>
  <c r="M31" i="16"/>
  <c r="M30" i="16"/>
  <c r="M58" i="16"/>
  <c r="M59" i="16"/>
  <c r="M61" i="16"/>
  <c r="M53" i="16"/>
  <c r="M54" i="16"/>
  <c r="M52" i="16"/>
  <c r="M60" i="16"/>
  <c r="M40" i="16"/>
  <c r="M41" i="16"/>
  <c r="M44" i="16"/>
  <c r="M47" i="16"/>
  <c r="M39" i="16"/>
  <c r="M55" i="16"/>
  <c r="M45" i="16"/>
  <c r="M46" i="16"/>
  <c r="M38" i="16"/>
  <c r="L48" i="15"/>
  <c r="L56" i="15"/>
  <c r="L63" i="15" s="1"/>
  <c r="L62" i="12"/>
  <c r="L61" i="7"/>
  <c r="L55" i="7"/>
  <c r="L33" i="9"/>
  <c r="L34" i="9" s="1"/>
  <c r="L42" i="9"/>
  <c r="K34" i="10"/>
  <c r="L33" i="14"/>
  <c r="L42" i="10"/>
  <c r="K48" i="7"/>
  <c r="L33" i="11"/>
  <c r="K63" i="8"/>
  <c r="M60" i="14"/>
  <c r="M41" i="14"/>
  <c r="M45" i="14"/>
  <c r="M44" i="14"/>
  <c r="M46" i="14"/>
  <c r="M47" i="14"/>
  <c r="M38" i="14"/>
  <c r="M40" i="14"/>
  <c r="M26" i="14"/>
  <c r="M29" i="14"/>
  <c r="M30" i="14"/>
  <c r="M31" i="14"/>
  <c r="M23" i="14"/>
  <c r="M32" i="14"/>
  <c r="M25" i="14"/>
  <c r="M24" i="14"/>
  <c r="M39" i="14"/>
  <c r="M53" i="14"/>
  <c r="M61" i="14"/>
  <c r="M52" i="14"/>
  <c r="M54" i="14"/>
  <c r="M59" i="14"/>
  <c r="M55" i="14"/>
  <c r="M58" i="14"/>
  <c r="M38" i="12"/>
  <c r="M47" i="12"/>
  <c r="M39" i="12"/>
  <c r="M40" i="12"/>
  <c r="M41" i="12"/>
  <c r="M44" i="12"/>
  <c r="M46" i="12"/>
  <c r="M45" i="12"/>
  <c r="M31" i="12"/>
  <c r="M32" i="12"/>
  <c r="M24" i="12"/>
  <c r="M60" i="12"/>
  <c r="M52" i="12"/>
  <c r="M25" i="12"/>
  <c r="M23" i="12"/>
  <c r="M26" i="12"/>
  <c r="M55" i="12"/>
  <c r="M58" i="12"/>
  <c r="M54" i="12"/>
  <c r="M61" i="12"/>
  <c r="M29" i="12"/>
  <c r="M59" i="12"/>
  <c r="M53" i="12"/>
  <c r="M30" i="12"/>
  <c r="L42" i="15"/>
  <c r="L49" i="15" s="1"/>
  <c r="L27" i="8"/>
  <c r="L33" i="12"/>
  <c r="L41" i="7"/>
  <c r="L42" i="13"/>
  <c r="L49" i="13" s="1"/>
  <c r="L56" i="14"/>
  <c r="L56" i="11"/>
  <c r="L48" i="11"/>
  <c r="M44" i="13"/>
  <c r="M45" i="13"/>
  <c r="M46" i="13"/>
  <c r="M38" i="13"/>
  <c r="M39" i="13"/>
  <c r="M40" i="13"/>
  <c r="M41" i="13"/>
  <c r="M47" i="13"/>
  <c r="M30" i="13"/>
  <c r="M31" i="13"/>
  <c r="M23" i="13"/>
  <c r="M27" i="13" s="1"/>
  <c r="M34" i="13" s="1"/>
  <c r="M32" i="13"/>
  <c r="M24" i="13"/>
  <c r="M25" i="13"/>
  <c r="M26" i="13"/>
  <c r="M29" i="13"/>
  <c r="M33" i="13" s="1"/>
  <c r="M61" i="13"/>
  <c r="M54" i="13"/>
  <c r="M58" i="13"/>
  <c r="M62" i="13" s="1"/>
  <c r="M59" i="13"/>
  <c r="M52" i="13"/>
  <c r="M53" i="13"/>
  <c r="M60" i="13"/>
  <c r="M55" i="13"/>
  <c r="L62" i="9"/>
  <c r="L42" i="14"/>
  <c r="L49" i="14" s="1"/>
  <c r="L62" i="10"/>
  <c r="M44" i="8"/>
  <c r="M45" i="8"/>
  <c r="M46" i="8"/>
  <c r="M38" i="8"/>
  <c r="M47" i="8"/>
  <c r="M39" i="8"/>
  <c r="M40" i="8"/>
  <c r="M41" i="8"/>
  <c r="M29" i="8"/>
  <c r="M30" i="8"/>
  <c r="M31" i="8"/>
  <c r="M23" i="8"/>
  <c r="M32" i="8"/>
  <c r="M24" i="8"/>
  <c r="M25" i="8"/>
  <c r="M26" i="8"/>
  <c r="M52" i="8"/>
  <c r="M53" i="8"/>
  <c r="M54" i="8"/>
  <c r="M59" i="8"/>
  <c r="M60" i="8"/>
  <c r="M58" i="8"/>
  <c r="M55" i="8"/>
  <c r="M61" i="8"/>
  <c r="L27" i="16"/>
  <c r="L34" i="16" s="1"/>
  <c r="L33" i="8"/>
  <c r="L48" i="8"/>
  <c r="L56" i="12"/>
  <c r="L63" i="12" s="1"/>
  <c r="L33" i="7"/>
  <c r="L48" i="9"/>
  <c r="L62" i="13"/>
  <c r="L33" i="13"/>
  <c r="L62" i="14"/>
  <c r="K63" i="10"/>
  <c r="K32" i="1" s="1"/>
  <c r="L27" i="10"/>
  <c r="L34" i="10" s="1"/>
  <c r="L48" i="10"/>
  <c r="L62" i="11"/>
  <c r="K34" i="9"/>
  <c r="M37" i="7"/>
  <c r="M46" i="7"/>
  <c r="M38" i="7"/>
  <c r="M39" i="7"/>
  <c r="M40" i="7"/>
  <c r="M43" i="7"/>
  <c r="M44" i="7"/>
  <c r="M57" i="7"/>
  <c r="M30" i="7"/>
  <c r="M58" i="7"/>
  <c r="M45" i="7"/>
  <c r="M24" i="7"/>
  <c r="M23" i="7"/>
  <c r="M54" i="7"/>
  <c r="M53" i="7"/>
  <c r="M52" i="7"/>
  <c r="M32" i="7"/>
  <c r="M31" i="7"/>
  <c r="M59" i="7"/>
  <c r="M25" i="7"/>
  <c r="M60" i="7"/>
  <c r="M26" i="7"/>
  <c r="M51" i="7"/>
  <c r="M29" i="7"/>
  <c r="M41" i="11"/>
  <c r="M44" i="11"/>
  <c r="M45" i="11"/>
  <c r="M46" i="11"/>
  <c r="M39" i="11"/>
  <c r="M40" i="11"/>
  <c r="M47" i="11"/>
  <c r="M38" i="11"/>
  <c r="M29" i="11"/>
  <c r="M33" i="11" s="1"/>
  <c r="M30" i="11"/>
  <c r="M31" i="11"/>
  <c r="M23" i="11"/>
  <c r="M32" i="11"/>
  <c r="M24" i="11"/>
  <c r="M26" i="11"/>
  <c r="M25" i="11"/>
  <c r="M58" i="11"/>
  <c r="M62" i="11" s="1"/>
  <c r="M59" i="11"/>
  <c r="M61" i="11"/>
  <c r="M52" i="11"/>
  <c r="M60" i="11"/>
  <c r="M53" i="11"/>
  <c r="M54" i="11"/>
  <c r="M55" i="11"/>
  <c r="L34" i="7" l="1"/>
  <c r="L30" i="1" s="1"/>
  <c r="L62" i="7"/>
  <c r="M41" i="7"/>
  <c r="M47" i="7"/>
  <c r="M42" i="16"/>
  <c r="M42" i="11"/>
  <c r="M61" i="7"/>
  <c r="L34" i="8"/>
  <c r="M62" i="12"/>
  <c r="M33" i="14"/>
  <c r="L49" i="9"/>
  <c r="L49" i="8"/>
  <c r="N53" i="7"/>
  <c r="N40" i="7"/>
  <c r="N54" i="7"/>
  <c r="N43" i="7"/>
  <c r="N57" i="7"/>
  <c r="N44" i="7"/>
  <c r="N58" i="7"/>
  <c r="N45" i="7"/>
  <c r="N59" i="7"/>
  <c r="N37" i="7"/>
  <c r="N46" i="7"/>
  <c r="N51" i="7"/>
  <c r="N60" i="7"/>
  <c r="N38" i="7"/>
  <c r="N52" i="7"/>
  <c r="N39" i="7"/>
  <c r="N29" i="7"/>
  <c r="N26" i="7"/>
  <c r="N30" i="7"/>
  <c r="N31" i="7"/>
  <c r="N25" i="7"/>
  <c r="N23" i="7"/>
  <c r="N32" i="7"/>
  <c r="N24" i="7"/>
  <c r="N24" i="8"/>
  <c r="N25" i="8"/>
  <c r="N26" i="8"/>
  <c r="N29" i="8"/>
  <c r="N33" i="8" s="1"/>
  <c r="N30" i="8"/>
  <c r="N23" i="8"/>
  <c r="N27" i="8" s="1"/>
  <c r="N32" i="8"/>
  <c r="N31" i="8"/>
  <c r="N40" i="8"/>
  <c r="N61" i="8"/>
  <c r="N55" i="8"/>
  <c r="N41" i="8"/>
  <c r="N59" i="8"/>
  <c r="N44" i="8"/>
  <c r="N60" i="8"/>
  <c r="N45" i="8"/>
  <c r="N58" i="8"/>
  <c r="N46" i="8"/>
  <c r="N53" i="8"/>
  <c r="N38" i="8"/>
  <c r="N52" i="8"/>
  <c r="N39" i="8"/>
  <c r="N47" i="8"/>
  <c r="N54" i="8"/>
  <c r="M33" i="7"/>
  <c r="M55" i="7"/>
  <c r="M62" i="8"/>
  <c r="M48" i="13"/>
  <c r="M42" i="12"/>
  <c r="M56" i="16"/>
  <c r="M33" i="16"/>
  <c r="M56" i="10"/>
  <c r="M33" i="10"/>
  <c r="M34" i="10" s="1"/>
  <c r="K30" i="1"/>
  <c r="K33" i="1" s="1"/>
  <c r="L34" i="13"/>
  <c r="N29" i="16"/>
  <c r="N30" i="16"/>
  <c r="N31" i="16"/>
  <c r="N23" i="16"/>
  <c r="N27" i="16" s="1"/>
  <c r="N32" i="16"/>
  <c r="N24" i="16"/>
  <c r="N26" i="16"/>
  <c r="N25" i="16"/>
  <c r="N52" i="16"/>
  <c r="N58" i="16"/>
  <c r="N54" i="16"/>
  <c r="N60" i="16"/>
  <c r="N45" i="16"/>
  <c r="N46" i="16"/>
  <c r="N44" i="16"/>
  <c r="N53" i="16"/>
  <c r="N38" i="16"/>
  <c r="N39" i="16"/>
  <c r="N41" i="16"/>
  <c r="N59" i="16"/>
  <c r="N61" i="16"/>
  <c r="N47" i="16"/>
  <c r="N40" i="16"/>
  <c r="N55" i="16"/>
  <c r="N59" i="14"/>
  <c r="N52" i="14"/>
  <c r="N53" i="14"/>
  <c r="N45" i="14"/>
  <c r="N61" i="14"/>
  <c r="N46" i="14"/>
  <c r="N38" i="14"/>
  <c r="N47" i="14"/>
  <c r="N39" i="14"/>
  <c r="N40" i="14"/>
  <c r="N44" i="14"/>
  <c r="N41" i="14"/>
  <c r="N31" i="14"/>
  <c r="N23" i="14"/>
  <c r="N32" i="14"/>
  <c r="N24" i="14"/>
  <c r="N25" i="14"/>
  <c r="N26" i="14"/>
  <c r="N30" i="14"/>
  <c r="N29" i="14"/>
  <c r="N33" i="14" s="1"/>
  <c r="N58" i="14"/>
  <c r="N62" i="14" s="1"/>
  <c r="N54" i="14"/>
  <c r="N55" i="14"/>
  <c r="N60" i="14"/>
  <c r="M62" i="15"/>
  <c r="M63" i="15" s="1"/>
  <c r="M62" i="14"/>
  <c r="M27" i="9"/>
  <c r="M62" i="9"/>
  <c r="L63" i="13"/>
  <c r="N58" i="13"/>
  <c r="N61" i="13"/>
  <c r="N39" i="13"/>
  <c r="N40" i="13"/>
  <c r="N41" i="13"/>
  <c r="N44" i="13"/>
  <c r="N38" i="13"/>
  <c r="N42" i="13" s="1"/>
  <c r="N45" i="13"/>
  <c r="N46" i="13"/>
  <c r="N25" i="13"/>
  <c r="N47" i="13"/>
  <c r="N26" i="13"/>
  <c r="N29" i="13"/>
  <c r="N30" i="13"/>
  <c r="N31" i="13"/>
  <c r="N24" i="13"/>
  <c r="N23" i="13"/>
  <c r="N32" i="13"/>
  <c r="N52" i="13"/>
  <c r="N60" i="13"/>
  <c r="N53" i="13"/>
  <c r="N54" i="13"/>
  <c r="N55" i="13"/>
  <c r="N59" i="13"/>
  <c r="N39" i="10"/>
  <c r="N40" i="10"/>
  <c r="N41" i="10"/>
  <c r="N44" i="10"/>
  <c r="N45" i="10"/>
  <c r="N38" i="10"/>
  <c r="N46" i="10"/>
  <c r="N47" i="10"/>
  <c r="N26" i="10"/>
  <c r="N29" i="10"/>
  <c r="N33" i="10" s="1"/>
  <c r="N30" i="10"/>
  <c r="N31" i="10"/>
  <c r="N23" i="10"/>
  <c r="N32" i="10"/>
  <c r="N25" i="10"/>
  <c r="N24" i="10"/>
  <c r="N59" i="10"/>
  <c r="N61" i="10"/>
  <c r="N55" i="10"/>
  <c r="N54" i="10"/>
  <c r="N53" i="10"/>
  <c r="N58" i="10"/>
  <c r="N60" i="10"/>
  <c r="N52" i="10"/>
  <c r="N56" i="10" s="1"/>
  <c r="M33" i="15"/>
  <c r="M34" i="15" s="1"/>
  <c r="O19" i="8"/>
  <c r="O20" i="8" s="1"/>
  <c r="O19" i="12"/>
  <c r="O20" i="12" s="1"/>
  <c r="P25" i="1"/>
  <c r="O19" i="9"/>
  <c r="O20" i="9" s="1"/>
  <c r="O19" i="13"/>
  <c r="O20" i="13" s="1"/>
  <c r="O19" i="10"/>
  <c r="O20" i="10" s="1"/>
  <c r="O19" i="14"/>
  <c r="O20" i="14" s="1"/>
  <c r="O19" i="11"/>
  <c r="O20" i="11" s="1"/>
  <c r="O19" i="15"/>
  <c r="O20" i="15" s="1"/>
  <c r="O19" i="16"/>
  <c r="O20" i="16" s="1"/>
  <c r="O19" i="7"/>
  <c r="O20" i="7" s="1"/>
  <c r="M27" i="7"/>
  <c r="M27" i="8"/>
  <c r="M42" i="8"/>
  <c r="L63" i="11"/>
  <c r="M27" i="12"/>
  <c r="M42" i="14"/>
  <c r="L63" i="9"/>
  <c r="L32" i="1" s="1"/>
  <c r="N23" i="11"/>
  <c r="N32" i="11"/>
  <c r="N24" i="11"/>
  <c r="N25" i="11"/>
  <c r="N26" i="11"/>
  <c r="N29" i="11"/>
  <c r="N33" i="11" s="1"/>
  <c r="N31" i="11"/>
  <c r="N30" i="11"/>
  <c r="N44" i="11"/>
  <c r="N48" i="11" s="1"/>
  <c r="N53" i="11"/>
  <c r="N61" i="11"/>
  <c r="N59" i="11"/>
  <c r="N45" i="11"/>
  <c r="N46" i="11"/>
  <c r="N60" i="11"/>
  <c r="N40" i="11"/>
  <c r="N54" i="11"/>
  <c r="N58" i="11"/>
  <c r="N38" i="11"/>
  <c r="N42" i="11" s="1"/>
  <c r="N49" i="11" s="1"/>
  <c r="N41" i="11"/>
  <c r="N47" i="11"/>
  <c r="N52" i="11"/>
  <c r="N55" i="11"/>
  <c r="N39" i="11"/>
  <c r="M48" i="15"/>
  <c r="L49" i="11"/>
  <c r="M56" i="11"/>
  <c r="M63" i="11" s="1"/>
  <c r="L63" i="14"/>
  <c r="M48" i="12"/>
  <c r="M48" i="10"/>
  <c r="M42" i="9"/>
  <c r="L34" i="11"/>
  <c r="L34" i="12"/>
  <c r="N59" i="12"/>
  <c r="N60" i="12"/>
  <c r="N55" i="12"/>
  <c r="N52" i="12"/>
  <c r="N44" i="12"/>
  <c r="N48" i="12" s="1"/>
  <c r="N45" i="12"/>
  <c r="N46" i="12"/>
  <c r="N38" i="12"/>
  <c r="N47" i="12"/>
  <c r="N41" i="12"/>
  <c r="N40" i="12"/>
  <c r="N39" i="12"/>
  <c r="N29" i="12"/>
  <c r="N33" i="12" s="1"/>
  <c r="N30" i="12"/>
  <c r="N31" i="12"/>
  <c r="N23" i="12"/>
  <c r="N32" i="12"/>
  <c r="N24" i="12"/>
  <c r="N25" i="12"/>
  <c r="N26" i="12"/>
  <c r="N53" i="12"/>
  <c r="N54" i="12"/>
  <c r="N58" i="12"/>
  <c r="N61" i="12"/>
  <c r="M27" i="11"/>
  <c r="M34" i="11" s="1"/>
  <c r="M56" i="13"/>
  <c r="M63" i="13" s="1"/>
  <c r="M33" i="12"/>
  <c r="M56" i="12"/>
  <c r="M63" i="12" s="1"/>
  <c r="M27" i="14"/>
  <c r="M34" i="14" s="1"/>
  <c r="L49" i="10"/>
  <c r="M48" i="16"/>
  <c r="M56" i="9"/>
  <c r="M63" i="9" s="1"/>
  <c r="M48" i="9"/>
  <c r="N58" i="9"/>
  <c r="N62" i="9" s="1"/>
  <c r="N61" i="9"/>
  <c r="N53" i="9"/>
  <c r="N44" i="9"/>
  <c r="N45" i="9"/>
  <c r="N46" i="9"/>
  <c r="N55" i="9"/>
  <c r="N38" i="9"/>
  <c r="N47" i="9"/>
  <c r="N39" i="9"/>
  <c r="N41" i="9"/>
  <c r="N30" i="9"/>
  <c r="N31" i="9"/>
  <c r="N23" i="9"/>
  <c r="N32" i="9"/>
  <c r="N24" i="9"/>
  <c r="N25" i="9"/>
  <c r="N26" i="9"/>
  <c r="N40" i="9"/>
  <c r="N29" i="9"/>
  <c r="N33" i="9" s="1"/>
  <c r="N59" i="9"/>
  <c r="N54" i="9"/>
  <c r="N60" i="9"/>
  <c r="N52" i="9"/>
  <c r="L31" i="1"/>
  <c r="M48" i="11"/>
  <c r="M56" i="8"/>
  <c r="M63" i="8" s="1"/>
  <c r="M33" i="8"/>
  <c r="M48" i="8"/>
  <c r="M42" i="13"/>
  <c r="M49" i="13" s="1"/>
  <c r="L48" i="7"/>
  <c r="M56" i="14"/>
  <c r="M63" i="14" s="1"/>
  <c r="M48" i="14"/>
  <c r="M62" i="16"/>
  <c r="M27" i="16"/>
  <c r="M34" i="16" s="1"/>
  <c r="M62" i="10"/>
  <c r="M42" i="10"/>
  <c r="M49" i="10" s="1"/>
  <c r="M33" i="9"/>
  <c r="L63" i="10"/>
  <c r="N61" i="15"/>
  <c r="N53" i="15"/>
  <c r="N54" i="15"/>
  <c r="N41" i="15"/>
  <c r="N44" i="15"/>
  <c r="N45" i="15"/>
  <c r="N46" i="15"/>
  <c r="N38" i="15"/>
  <c r="N39" i="15"/>
  <c r="N40" i="15"/>
  <c r="N47" i="15"/>
  <c r="N29" i="15"/>
  <c r="N33" i="15" s="1"/>
  <c r="N30" i="15"/>
  <c r="N31" i="15"/>
  <c r="N23" i="15"/>
  <c r="N32" i="15"/>
  <c r="N24" i="15"/>
  <c r="N26" i="15"/>
  <c r="N25" i="15"/>
  <c r="N59" i="15"/>
  <c r="N58" i="15"/>
  <c r="N55" i="15"/>
  <c r="N52" i="15"/>
  <c r="N60" i="15"/>
  <c r="M42" i="15"/>
  <c r="M49" i="15" s="1"/>
  <c r="M34" i="7" l="1"/>
  <c r="M62" i="7"/>
  <c r="N55" i="7"/>
  <c r="N48" i="8"/>
  <c r="N34" i="8"/>
  <c r="N27" i="7"/>
  <c r="N62" i="8"/>
  <c r="N33" i="7"/>
  <c r="M48" i="7"/>
  <c r="N27" i="12"/>
  <c r="N34" i="12" s="1"/>
  <c r="N42" i="12"/>
  <c r="N49" i="12" s="1"/>
  <c r="N27" i="11"/>
  <c r="N34" i="11" s="1"/>
  <c r="O38" i="9"/>
  <c r="O47" i="9"/>
  <c r="O39" i="9"/>
  <c r="O40" i="9"/>
  <c r="O41" i="9"/>
  <c r="O44" i="9"/>
  <c r="O46" i="9"/>
  <c r="O45" i="9"/>
  <c r="O58" i="9"/>
  <c r="O24" i="9"/>
  <c r="O53" i="9"/>
  <c r="O60" i="9"/>
  <c r="O32" i="9"/>
  <c r="O61" i="9"/>
  <c r="O23" i="9"/>
  <c r="O52" i="9"/>
  <c r="O31" i="9"/>
  <c r="O54" i="9"/>
  <c r="O25" i="9"/>
  <c r="O55" i="9"/>
  <c r="O26" i="9"/>
  <c r="O30" i="9"/>
  <c r="O59" i="9"/>
  <c r="O29" i="9"/>
  <c r="N27" i="10"/>
  <c r="N34" i="10" s="1"/>
  <c r="N33" i="13"/>
  <c r="N56" i="14"/>
  <c r="N63" i="14" s="1"/>
  <c r="N62" i="16"/>
  <c r="M49" i="12"/>
  <c r="N27" i="15"/>
  <c r="N34" i="15" s="1"/>
  <c r="N27" i="9"/>
  <c r="N34" i="9" s="1"/>
  <c r="N62" i="12"/>
  <c r="O57" i="7"/>
  <c r="O44" i="7"/>
  <c r="O58" i="7"/>
  <c r="O45" i="7"/>
  <c r="O59" i="7"/>
  <c r="O37" i="7"/>
  <c r="O46" i="7"/>
  <c r="O51" i="7"/>
  <c r="O60" i="7"/>
  <c r="O38" i="7"/>
  <c r="O52" i="7"/>
  <c r="O39" i="7"/>
  <c r="O53" i="7"/>
  <c r="O40" i="7"/>
  <c r="O54" i="7"/>
  <c r="O43" i="7"/>
  <c r="O31" i="7"/>
  <c r="O23" i="7"/>
  <c r="O24" i="7"/>
  <c r="O25" i="7"/>
  <c r="O30" i="7"/>
  <c r="O29" i="7"/>
  <c r="O32" i="7"/>
  <c r="O26" i="7"/>
  <c r="P19" i="9"/>
  <c r="P20" i="9" s="1"/>
  <c r="P19" i="13"/>
  <c r="P20" i="13" s="1"/>
  <c r="Q25" i="1"/>
  <c r="P19" i="16"/>
  <c r="P20" i="16" s="1"/>
  <c r="P19" i="11"/>
  <c r="P20" i="11" s="1"/>
  <c r="P19" i="15"/>
  <c r="P20" i="15" s="1"/>
  <c r="P19" i="12"/>
  <c r="P20" i="12" s="1"/>
  <c r="P19" i="14"/>
  <c r="P20" i="14" s="1"/>
  <c r="P19" i="10"/>
  <c r="P20" i="10" s="1"/>
  <c r="P19" i="8"/>
  <c r="P20" i="8" s="1"/>
  <c r="P19" i="7"/>
  <c r="P20" i="7" s="1"/>
  <c r="N48" i="10"/>
  <c r="N42" i="16"/>
  <c r="N49" i="16" s="1"/>
  <c r="N56" i="16"/>
  <c r="N63" i="16" s="1"/>
  <c r="N33" i="16"/>
  <c r="N56" i="8"/>
  <c r="N63" i="8" s="1"/>
  <c r="N61" i="7"/>
  <c r="N56" i="15"/>
  <c r="N63" i="15" s="1"/>
  <c r="N62" i="15"/>
  <c r="N48" i="15"/>
  <c r="M49" i="9"/>
  <c r="O30" i="16"/>
  <c r="O24" i="16"/>
  <c r="O25" i="16"/>
  <c r="O26" i="16"/>
  <c r="O23" i="16"/>
  <c r="O27" i="16" s="1"/>
  <c r="O29" i="16"/>
  <c r="O31" i="16"/>
  <c r="O32" i="16"/>
  <c r="O53" i="16"/>
  <c r="O59" i="16"/>
  <c r="O61" i="16"/>
  <c r="O58" i="16"/>
  <c r="O62" i="16" s="1"/>
  <c r="O55" i="16"/>
  <c r="O47" i="16"/>
  <c r="O39" i="16"/>
  <c r="O54" i="16"/>
  <c r="O40" i="16"/>
  <c r="O60" i="16"/>
  <c r="O41" i="16"/>
  <c r="O46" i="16"/>
  <c r="O52" i="16"/>
  <c r="O44" i="16"/>
  <c r="O45" i="16"/>
  <c r="O38" i="16"/>
  <c r="O42" i="16" s="1"/>
  <c r="O24" i="12"/>
  <c r="O25" i="12"/>
  <c r="O26" i="12"/>
  <c r="O29" i="12"/>
  <c r="O30" i="12"/>
  <c r="O23" i="12"/>
  <c r="O32" i="12"/>
  <c r="O31" i="12"/>
  <c r="O54" i="12"/>
  <c r="O55" i="12"/>
  <c r="O60" i="12"/>
  <c r="O59" i="12"/>
  <c r="O53" i="12"/>
  <c r="O58" i="12"/>
  <c r="O61" i="12"/>
  <c r="O39" i="12"/>
  <c r="O40" i="12"/>
  <c r="O41" i="12"/>
  <c r="O38" i="12"/>
  <c r="O47" i="12"/>
  <c r="O45" i="12"/>
  <c r="O52" i="12"/>
  <c r="O44" i="12"/>
  <c r="O46" i="12"/>
  <c r="N56" i="13"/>
  <c r="N42" i="8"/>
  <c r="N49" i="8" s="1"/>
  <c r="N47" i="7"/>
  <c r="N48" i="9"/>
  <c r="N56" i="11"/>
  <c r="M49" i="14"/>
  <c r="O52" i="15"/>
  <c r="O54" i="15"/>
  <c r="O45" i="15"/>
  <c r="O46" i="15"/>
  <c r="O38" i="15"/>
  <c r="O47" i="15"/>
  <c r="O39" i="15"/>
  <c r="O40" i="15"/>
  <c r="O41" i="15"/>
  <c r="O44" i="15"/>
  <c r="O23" i="15"/>
  <c r="O32" i="15"/>
  <c r="O24" i="15"/>
  <c r="O25" i="15"/>
  <c r="O26" i="15"/>
  <c r="O29" i="15"/>
  <c r="O33" i="15" s="1"/>
  <c r="O31" i="15"/>
  <c r="O30" i="15"/>
  <c r="O58" i="15"/>
  <c r="O60" i="15"/>
  <c r="O59" i="15"/>
  <c r="O53" i="15"/>
  <c r="O55" i="15"/>
  <c r="O61" i="15"/>
  <c r="O29" i="8"/>
  <c r="O30" i="8"/>
  <c r="O31" i="8"/>
  <c r="O23" i="8"/>
  <c r="O32" i="8"/>
  <c r="O24" i="8"/>
  <c r="O25" i="8"/>
  <c r="O26" i="8"/>
  <c r="O53" i="8"/>
  <c r="O58" i="8"/>
  <c r="O46" i="8"/>
  <c r="O45" i="8"/>
  <c r="O38" i="8"/>
  <c r="O47" i="8"/>
  <c r="O55" i="8"/>
  <c r="O39" i="8"/>
  <c r="O52" i="8"/>
  <c r="O56" i="8" s="1"/>
  <c r="O54" i="8"/>
  <c r="O40" i="8"/>
  <c r="O59" i="8"/>
  <c r="O41" i="8"/>
  <c r="O61" i="8"/>
  <c r="O44" i="8"/>
  <c r="O60" i="8"/>
  <c r="N42" i="14"/>
  <c r="N48" i="16"/>
  <c r="L33" i="1"/>
  <c r="N56" i="12"/>
  <c r="N63" i="12" s="1"/>
  <c r="M34" i="12"/>
  <c r="O40" i="11"/>
  <c r="O41" i="11"/>
  <c r="O44" i="11"/>
  <c r="O48" i="11" s="1"/>
  <c r="O45" i="11"/>
  <c r="O46" i="11"/>
  <c r="O38" i="11"/>
  <c r="O39" i="11"/>
  <c r="O47" i="11"/>
  <c r="O29" i="11"/>
  <c r="O30" i="11"/>
  <c r="O31" i="11"/>
  <c r="O23" i="11"/>
  <c r="O32" i="11"/>
  <c r="O24" i="11"/>
  <c r="O26" i="11"/>
  <c r="O25" i="11"/>
  <c r="O52" i="11"/>
  <c r="O54" i="11"/>
  <c r="O58" i="11"/>
  <c r="O62" i="11" s="1"/>
  <c r="O59" i="11"/>
  <c r="O53" i="11"/>
  <c r="O60" i="11"/>
  <c r="O61" i="11"/>
  <c r="O55" i="11"/>
  <c r="N27" i="13"/>
  <c r="N34" i="13" s="1"/>
  <c r="N62" i="13"/>
  <c r="N27" i="14"/>
  <c r="N34" i="14" s="1"/>
  <c r="N41" i="7"/>
  <c r="N48" i="7" s="1"/>
  <c r="O39" i="14"/>
  <c r="O40" i="14"/>
  <c r="O41" i="14"/>
  <c r="O44" i="14"/>
  <c r="O45" i="14"/>
  <c r="O38" i="14"/>
  <c r="O42" i="14" s="1"/>
  <c r="O46" i="14"/>
  <c r="O47" i="14"/>
  <c r="O55" i="14"/>
  <c r="O54" i="14"/>
  <c r="O60" i="14"/>
  <c r="O29" i="14"/>
  <c r="O33" i="14" s="1"/>
  <c r="O26" i="14"/>
  <c r="O30" i="14"/>
  <c r="O52" i="14"/>
  <c r="O56" i="14" s="1"/>
  <c r="O63" i="14" s="1"/>
  <c r="O31" i="14"/>
  <c r="O61" i="14"/>
  <c r="O23" i="14"/>
  <c r="O32" i="14"/>
  <c r="O59" i="14"/>
  <c r="O24" i="14"/>
  <c r="O53" i="14"/>
  <c r="O58" i="14"/>
  <c r="O62" i="14" s="1"/>
  <c r="O25" i="14"/>
  <c r="M63" i="10"/>
  <c r="M49" i="11"/>
  <c r="M49" i="8"/>
  <c r="O44" i="10"/>
  <c r="O45" i="10"/>
  <c r="O46" i="10"/>
  <c r="O38" i="10"/>
  <c r="O47" i="10"/>
  <c r="O39" i="10"/>
  <c r="O40" i="10"/>
  <c r="O41" i="10"/>
  <c r="O58" i="10"/>
  <c r="O29" i="10"/>
  <c r="O30" i="10"/>
  <c r="O31" i="10"/>
  <c r="O53" i="10"/>
  <c r="O23" i="10"/>
  <c r="O59" i="10"/>
  <c r="O60" i="10"/>
  <c r="O32" i="10"/>
  <c r="O61" i="10"/>
  <c r="O52" i="10"/>
  <c r="O56" i="10" s="1"/>
  <c r="O24" i="10"/>
  <c r="O55" i="10"/>
  <c r="O26" i="10"/>
  <c r="O25" i="10"/>
  <c r="O54" i="10"/>
  <c r="N34" i="16"/>
  <c r="N42" i="15"/>
  <c r="N49" i="15" s="1"/>
  <c r="N56" i="9"/>
  <c r="N63" i="9" s="1"/>
  <c r="N42" i="9"/>
  <c r="N49" i="9" s="1"/>
  <c r="N62" i="11"/>
  <c r="M34" i="8"/>
  <c r="O44" i="13"/>
  <c r="O48" i="13" s="1"/>
  <c r="O45" i="13"/>
  <c r="O46" i="13"/>
  <c r="O38" i="13"/>
  <c r="O42" i="13" s="1"/>
  <c r="O49" i="13" s="1"/>
  <c r="O47" i="13"/>
  <c r="O39" i="13"/>
  <c r="O40" i="13"/>
  <c r="O41" i="13"/>
  <c r="O54" i="13"/>
  <c r="O30" i="13"/>
  <c r="O55" i="13"/>
  <c r="O31" i="13"/>
  <c r="O59" i="13"/>
  <c r="O23" i="13"/>
  <c r="O60" i="13"/>
  <c r="O29" i="13"/>
  <c r="O52" i="13"/>
  <c r="O32" i="13"/>
  <c r="O61" i="13"/>
  <c r="O53" i="13"/>
  <c r="O24" i="13"/>
  <c r="O58" i="13"/>
  <c r="O25" i="13"/>
  <c r="O26" i="13"/>
  <c r="N62" i="10"/>
  <c r="N63" i="10" s="1"/>
  <c r="N42" i="10"/>
  <c r="N49" i="10" s="1"/>
  <c r="N48" i="13"/>
  <c r="N49" i="13" s="1"/>
  <c r="M34" i="9"/>
  <c r="N48" i="14"/>
  <c r="M63" i="16"/>
  <c r="M32" i="1" s="1"/>
  <c r="M49" i="16"/>
  <c r="N62" i="7" l="1"/>
  <c r="O27" i="7"/>
  <c r="O48" i="8"/>
  <c r="M30" i="1"/>
  <c r="N34" i="7"/>
  <c r="N30" i="1" s="1"/>
  <c r="O33" i="10"/>
  <c r="N63" i="11"/>
  <c r="O48" i="12"/>
  <c r="P25" i="16"/>
  <c r="P26" i="16"/>
  <c r="P29" i="16"/>
  <c r="P30" i="16"/>
  <c r="P31" i="16"/>
  <c r="P24" i="16"/>
  <c r="P23" i="16"/>
  <c r="P32" i="16"/>
  <c r="P58" i="16"/>
  <c r="P62" i="16" s="1"/>
  <c r="P54" i="16"/>
  <c r="P53" i="16"/>
  <c r="P60" i="16"/>
  <c r="P61" i="16"/>
  <c r="P59" i="16"/>
  <c r="P45" i="16"/>
  <c r="P55" i="16"/>
  <c r="P46" i="16"/>
  <c r="P40" i="16"/>
  <c r="P41" i="16"/>
  <c r="P47" i="16"/>
  <c r="P52" i="16"/>
  <c r="P38" i="16"/>
  <c r="P39" i="16"/>
  <c r="P44" i="16"/>
  <c r="O62" i="10"/>
  <c r="O63" i="10" s="1"/>
  <c r="O48" i="10"/>
  <c r="O56" i="11"/>
  <c r="O63" i="11" s="1"/>
  <c r="O33" i="11"/>
  <c r="O56" i="12"/>
  <c r="O63" i="12" s="1"/>
  <c r="O62" i="12"/>
  <c r="O27" i="12"/>
  <c r="O48" i="16"/>
  <c r="O49" i="16" s="1"/>
  <c r="O33" i="16"/>
  <c r="O34" i="16" s="1"/>
  <c r="P38" i="7"/>
  <c r="P39" i="7"/>
  <c r="P40" i="7"/>
  <c r="P43" i="7"/>
  <c r="P44" i="7"/>
  <c r="P58" i="7"/>
  <c r="P45" i="7"/>
  <c r="P59" i="7"/>
  <c r="P37" i="7"/>
  <c r="P46" i="7"/>
  <c r="P51" i="7"/>
  <c r="P31" i="7"/>
  <c r="P54" i="7"/>
  <c r="P53" i="7"/>
  <c r="P60" i="7"/>
  <c r="P25" i="7"/>
  <c r="P24" i="7"/>
  <c r="P29" i="7"/>
  <c r="P30" i="7"/>
  <c r="P52" i="7"/>
  <c r="P32" i="7"/>
  <c r="P57" i="7"/>
  <c r="P26" i="7"/>
  <c r="P23" i="7"/>
  <c r="Q19" i="8"/>
  <c r="Q20" i="8" s="1"/>
  <c r="Q19" i="11"/>
  <c r="Q20" i="11" s="1"/>
  <c r="Q19" i="9"/>
  <c r="Q20" i="9" s="1"/>
  <c r="Q19" i="12"/>
  <c r="Q20" i="12" s="1"/>
  <c r="Q19" i="16"/>
  <c r="Q20" i="16" s="1"/>
  <c r="Q19" i="15"/>
  <c r="Q20" i="15" s="1"/>
  <c r="Q19" i="10"/>
  <c r="Q20" i="10" s="1"/>
  <c r="Q19" i="13"/>
  <c r="Q20" i="13" s="1"/>
  <c r="Q19" i="14"/>
  <c r="Q20" i="14" s="1"/>
  <c r="Q19" i="7"/>
  <c r="Q20" i="7" s="1"/>
  <c r="O42" i="15"/>
  <c r="O56" i="16"/>
  <c r="O63" i="16" s="1"/>
  <c r="P31" i="8"/>
  <c r="P23" i="8"/>
  <c r="P24" i="8"/>
  <c r="P25" i="8"/>
  <c r="P26" i="8"/>
  <c r="P29" i="8"/>
  <c r="P33" i="8" s="1"/>
  <c r="P30" i="8"/>
  <c r="P32" i="8"/>
  <c r="P60" i="8"/>
  <c r="P52" i="8"/>
  <c r="P59" i="8"/>
  <c r="P53" i="8"/>
  <c r="P45" i="8"/>
  <c r="P58" i="8"/>
  <c r="P44" i="8"/>
  <c r="P38" i="8"/>
  <c r="P54" i="8"/>
  <c r="P46" i="8"/>
  <c r="P47" i="8"/>
  <c r="P41" i="8"/>
  <c r="P61" i="8"/>
  <c r="P39" i="8"/>
  <c r="P55" i="8"/>
  <c r="P40" i="8"/>
  <c r="P55" i="13"/>
  <c r="P59" i="13"/>
  <c r="P38" i="13"/>
  <c r="P42" i="13" s="1"/>
  <c r="P47" i="13"/>
  <c r="P39" i="13"/>
  <c r="P40" i="13"/>
  <c r="P41" i="13"/>
  <c r="P44" i="13"/>
  <c r="P45" i="13"/>
  <c r="P23" i="13"/>
  <c r="P32" i="13"/>
  <c r="P46" i="13"/>
  <c r="P26" i="13"/>
  <c r="P29" i="13"/>
  <c r="P25" i="13"/>
  <c r="P30" i="13"/>
  <c r="P31" i="13"/>
  <c r="P24" i="13"/>
  <c r="P58" i="13"/>
  <c r="P62" i="13" s="1"/>
  <c r="P52" i="13"/>
  <c r="P60" i="13"/>
  <c r="P61" i="13"/>
  <c r="P53" i="13"/>
  <c r="P54" i="13"/>
  <c r="O33" i="13"/>
  <c r="O27" i="8"/>
  <c r="O33" i="12"/>
  <c r="P39" i="10"/>
  <c r="P40" i="10"/>
  <c r="P41" i="10"/>
  <c r="P44" i="10"/>
  <c r="P45" i="10"/>
  <c r="P46" i="10"/>
  <c r="P47" i="10"/>
  <c r="P38" i="10"/>
  <c r="P52" i="10"/>
  <c r="P61" i="10"/>
  <c r="P32" i="10"/>
  <c r="P54" i="10"/>
  <c r="P23" i="10"/>
  <c r="P24" i="10"/>
  <c r="P60" i="10"/>
  <c r="P31" i="10"/>
  <c r="P26" i="10"/>
  <c r="P29" i="10"/>
  <c r="P33" i="10" s="1"/>
  <c r="P59" i="10"/>
  <c r="P53" i="10"/>
  <c r="P30" i="10"/>
  <c r="P58" i="10"/>
  <c r="P55" i="10"/>
  <c r="P25" i="10"/>
  <c r="P44" i="9"/>
  <c r="P45" i="9"/>
  <c r="P46" i="9"/>
  <c r="P38" i="9"/>
  <c r="P47" i="9"/>
  <c r="P39" i="9"/>
  <c r="P30" i="9"/>
  <c r="P31" i="9"/>
  <c r="P40" i="9"/>
  <c r="P23" i="9"/>
  <c r="P32" i="9"/>
  <c r="P41" i="9"/>
  <c r="P24" i="9"/>
  <c r="P25" i="9"/>
  <c r="P26" i="9"/>
  <c r="P29" i="9"/>
  <c r="P59" i="9"/>
  <c r="P55" i="9"/>
  <c r="P58" i="9"/>
  <c r="P61" i="9"/>
  <c r="P52" i="9"/>
  <c r="P54" i="9"/>
  <c r="P60" i="9"/>
  <c r="P53" i="9"/>
  <c r="O61" i="7"/>
  <c r="O62" i="9"/>
  <c r="O42" i="9"/>
  <c r="O42" i="8"/>
  <c r="O49" i="8" s="1"/>
  <c r="M31" i="1"/>
  <c r="M33" i="1" s="1"/>
  <c r="O27" i="10"/>
  <c r="O34" i="10" s="1"/>
  <c r="O27" i="14"/>
  <c r="O34" i="14" s="1"/>
  <c r="O42" i="11"/>
  <c r="O49" i="11" s="1"/>
  <c r="O62" i="15"/>
  <c r="O27" i="15"/>
  <c r="O34" i="15" s="1"/>
  <c r="O42" i="12"/>
  <c r="O49" i="12" s="1"/>
  <c r="P44" i="14"/>
  <c r="P45" i="14"/>
  <c r="P46" i="14"/>
  <c r="P38" i="14"/>
  <c r="P47" i="14"/>
  <c r="P39" i="14"/>
  <c r="P40" i="14"/>
  <c r="P41" i="14"/>
  <c r="P55" i="14"/>
  <c r="P59" i="14"/>
  <c r="P60" i="14"/>
  <c r="P52" i="14"/>
  <c r="P54" i="14"/>
  <c r="P31" i="14"/>
  <c r="P25" i="14"/>
  <c r="P26" i="14"/>
  <c r="P61" i="14"/>
  <c r="P30" i="14"/>
  <c r="P53" i="14"/>
  <c r="P24" i="14"/>
  <c r="P29" i="14"/>
  <c r="P58" i="14"/>
  <c r="P23" i="14"/>
  <c r="P32" i="14"/>
  <c r="O47" i="7"/>
  <c r="O55" i="7"/>
  <c r="O33" i="9"/>
  <c r="O56" i="9"/>
  <c r="O48" i="14"/>
  <c r="O49" i="14" s="1"/>
  <c r="O62" i="13"/>
  <c r="O27" i="13"/>
  <c r="O34" i="13" s="1"/>
  <c r="O62" i="8"/>
  <c r="O63" i="8" s="1"/>
  <c r="O48" i="15"/>
  <c r="P60" i="12"/>
  <c r="P52" i="12"/>
  <c r="P59" i="12"/>
  <c r="P55" i="12"/>
  <c r="P32" i="12"/>
  <c r="P44" i="12"/>
  <c r="P53" i="12"/>
  <c r="P24" i="12"/>
  <c r="P45" i="12"/>
  <c r="P61" i="12"/>
  <c r="P25" i="12"/>
  <c r="P46" i="12"/>
  <c r="P23" i="12"/>
  <c r="P58" i="12"/>
  <c r="P29" i="12"/>
  <c r="P38" i="12"/>
  <c r="P26" i="12"/>
  <c r="P47" i="12"/>
  <c r="P41" i="12"/>
  <c r="P30" i="12"/>
  <c r="P39" i="12"/>
  <c r="P31" i="12"/>
  <c r="P40" i="12"/>
  <c r="P54" i="12"/>
  <c r="O27" i="9"/>
  <c r="O34" i="9" s="1"/>
  <c r="P30" i="11"/>
  <c r="P24" i="11"/>
  <c r="P25" i="11"/>
  <c r="P26" i="11"/>
  <c r="P32" i="11"/>
  <c r="P23" i="11"/>
  <c r="P31" i="11"/>
  <c r="P29" i="11"/>
  <c r="P33" i="11" s="1"/>
  <c r="P41" i="11"/>
  <c r="P60" i="11"/>
  <c r="P55" i="11"/>
  <c r="P44" i="11"/>
  <c r="P59" i="11"/>
  <c r="P45" i="11"/>
  <c r="P53" i="11"/>
  <c r="P46" i="11"/>
  <c r="P61" i="11"/>
  <c r="P39" i="11"/>
  <c r="P40" i="11"/>
  <c r="P38" i="11"/>
  <c r="P42" i="11" s="1"/>
  <c r="P54" i="11"/>
  <c r="P52" i="11"/>
  <c r="P47" i="11"/>
  <c r="P58" i="11"/>
  <c r="P62" i="11" s="1"/>
  <c r="O56" i="13"/>
  <c r="O42" i="10"/>
  <c r="O49" i="10" s="1"/>
  <c r="O27" i="11"/>
  <c r="O34" i="11" s="1"/>
  <c r="N49" i="14"/>
  <c r="N31" i="1" s="1"/>
  <c r="O33" i="8"/>
  <c r="O56" i="15"/>
  <c r="O63" i="15" s="1"/>
  <c r="N63" i="13"/>
  <c r="N32" i="1" s="1"/>
  <c r="P60" i="15"/>
  <c r="P59" i="15"/>
  <c r="P40" i="15"/>
  <c r="P41" i="15"/>
  <c r="P44" i="15"/>
  <c r="P45" i="15"/>
  <c r="P46" i="15"/>
  <c r="P25" i="15"/>
  <c r="P29" i="15"/>
  <c r="P38" i="15"/>
  <c r="P30" i="15"/>
  <c r="P39" i="15"/>
  <c r="P31" i="15"/>
  <c r="P23" i="15"/>
  <c r="P24" i="15"/>
  <c r="P47" i="15"/>
  <c r="P26" i="15"/>
  <c r="P32" i="15"/>
  <c r="P53" i="15"/>
  <c r="P61" i="15"/>
  <c r="P54" i="15"/>
  <c r="P58" i="15"/>
  <c r="P52" i="15"/>
  <c r="P56" i="15" s="1"/>
  <c r="P55" i="15"/>
  <c r="O33" i="7"/>
  <c r="O34" i="7" s="1"/>
  <c r="O41" i="7"/>
  <c r="O48" i="9"/>
  <c r="O48" i="7" l="1"/>
  <c r="P27" i="7"/>
  <c r="O34" i="8"/>
  <c r="O62" i="7"/>
  <c r="P27" i="15"/>
  <c r="P42" i="12"/>
  <c r="P49" i="12" s="1"/>
  <c r="P48" i="14"/>
  <c r="P62" i="10"/>
  <c r="P27" i="13"/>
  <c r="P34" i="13" s="1"/>
  <c r="P56" i="8"/>
  <c r="P27" i="8"/>
  <c r="P34" i="8" s="1"/>
  <c r="Q30" i="10"/>
  <c r="Q47" i="10"/>
  <c r="Q58" i="10"/>
  <c r="Q62" i="10" s="1"/>
  <c r="Q31" i="10"/>
  <c r="Q40" i="10"/>
  <c r="Q52" i="10"/>
  <c r="Q56" i="10" s="1"/>
  <c r="Q23" i="10"/>
  <c r="Q27" i="10" s="1"/>
  <c r="Q41" i="10"/>
  <c r="Q59" i="10"/>
  <c r="Q54" i="10"/>
  <c r="Q32" i="10"/>
  <c r="Q44" i="10"/>
  <c r="Q53" i="10"/>
  <c r="Q46" i="10"/>
  <c r="Q61" i="10"/>
  <c r="Q38" i="10"/>
  <c r="Q24" i="10"/>
  <c r="Q39" i="10"/>
  <c r="Q60" i="10"/>
  <c r="Q29" i="10"/>
  <c r="Q25" i="10"/>
  <c r="Q45" i="10"/>
  <c r="Q55" i="10"/>
  <c r="Q26" i="10"/>
  <c r="P48" i="16"/>
  <c r="Q44" i="13"/>
  <c r="Q45" i="13"/>
  <c r="Q46" i="13"/>
  <c r="Q47" i="13"/>
  <c r="Q38" i="13"/>
  <c r="Q42" i="13" s="1"/>
  <c r="Q39" i="13"/>
  <c r="Q40" i="13"/>
  <c r="Q41" i="13"/>
  <c r="Q55" i="13"/>
  <c r="Q29" i="13"/>
  <c r="Q33" i="13" s="1"/>
  <c r="Q53" i="13"/>
  <c r="Q58" i="13"/>
  <c r="Q30" i="13"/>
  <c r="Q52" i="13"/>
  <c r="Q56" i="13" s="1"/>
  <c r="Q31" i="13"/>
  <c r="Q25" i="13"/>
  <c r="Q59" i="13"/>
  <c r="Q23" i="13"/>
  <c r="Q27" i="13" s="1"/>
  <c r="Q34" i="13" s="1"/>
  <c r="Q54" i="13"/>
  <c r="Q32" i="13"/>
  <c r="Q26" i="13"/>
  <c r="Q60" i="13"/>
  <c r="Q24" i="13"/>
  <c r="Q61" i="13"/>
  <c r="P62" i="15"/>
  <c r="P48" i="15"/>
  <c r="P27" i="11"/>
  <c r="P34" i="11" s="1"/>
  <c r="P33" i="12"/>
  <c r="P56" i="9"/>
  <c r="P63" i="9" s="1"/>
  <c r="P27" i="10"/>
  <c r="P34" i="10" s="1"/>
  <c r="Q46" i="15"/>
  <c r="Q38" i="15"/>
  <c r="Q47" i="15"/>
  <c r="Q39" i="15"/>
  <c r="Q40" i="15"/>
  <c r="Q41" i="15"/>
  <c r="Q44" i="15"/>
  <c r="Q48" i="15" s="1"/>
  <c r="Q30" i="15"/>
  <c r="Q31" i="15"/>
  <c r="Q23" i="15"/>
  <c r="Q32" i="15"/>
  <c r="Q24" i="15"/>
  <c r="Q25" i="15"/>
  <c r="Q26" i="15"/>
  <c r="Q29" i="15"/>
  <c r="Q33" i="15" s="1"/>
  <c r="Q45" i="15"/>
  <c r="Q58" i="15"/>
  <c r="Q52" i="15"/>
  <c r="Q55" i="15"/>
  <c r="Q59" i="15"/>
  <c r="Q61" i="15"/>
  <c r="Q53" i="15"/>
  <c r="Q60" i="15"/>
  <c r="Q54" i="15"/>
  <c r="P61" i="7"/>
  <c r="O34" i="12"/>
  <c r="O30" i="1" s="1"/>
  <c r="P27" i="16"/>
  <c r="P56" i="11"/>
  <c r="P63" i="11" s="1"/>
  <c r="P62" i="12"/>
  <c r="P48" i="12"/>
  <c r="P27" i="14"/>
  <c r="P34" i="14" s="1"/>
  <c r="P42" i="9"/>
  <c r="P48" i="10"/>
  <c r="P48" i="13"/>
  <c r="P42" i="8"/>
  <c r="Q25" i="16"/>
  <c r="Q26" i="16"/>
  <c r="Q29" i="16"/>
  <c r="Q30" i="16"/>
  <c r="Q31" i="16"/>
  <c r="Q24" i="16"/>
  <c r="Q32" i="16"/>
  <c r="Q23" i="16"/>
  <c r="Q59" i="16"/>
  <c r="Q61" i="16"/>
  <c r="Q52" i="16"/>
  <c r="Q60" i="16"/>
  <c r="Q54" i="16"/>
  <c r="Q53" i="16"/>
  <c r="Q46" i="16"/>
  <c r="Q38" i="16"/>
  <c r="Q40" i="16"/>
  <c r="Q47" i="16"/>
  <c r="Q58" i="16"/>
  <c r="Q39" i="16"/>
  <c r="Q41" i="16"/>
  <c r="Q44" i="16"/>
  <c r="Q55" i="16"/>
  <c r="Q45" i="16"/>
  <c r="P42" i="16"/>
  <c r="P49" i="16" s="1"/>
  <c r="P27" i="12"/>
  <c r="P34" i="12" s="1"/>
  <c r="P62" i="14"/>
  <c r="O49" i="9"/>
  <c r="O31" i="1" s="1"/>
  <c r="P62" i="9"/>
  <c r="P48" i="8"/>
  <c r="Q54" i="12"/>
  <c r="Q58" i="12"/>
  <c r="Q62" i="12" s="1"/>
  <c r="Q60" i="12"/>
  <c r="Q59" i="12"/>
  <c r="Q32" i="12"/>
  <c r="Q47" i="12"/>
  <c r="Q55" i="12"/>
  <c r="Q53" i="12"/>
  <c r="Q24" i="12"/>
  <c r="Q39" i="12"/>
  <c r="Q25" i="12"/>
  <c r="Q40" i="12"/>
  <c r="Q61" i="12"/>
  <c r="Q31" i="12"/>
  <c r="Q41" i="12"/>
  <c r="Q23" i="12"/>
  <c r="Q26" i="12"/>
  <c r="Q44" i="12"/>
  <c r="Q48" i="12" s="1"/>
  <c r="Q30" i="12"/>
  <c r="Q45" i="12"/>
  <c r="Q52" i="12"/>
  <c r="Q56" i="12" s="1"/>
  <c r="Q29" i="12"/>
  <c r="Q46" i="12"/>
  <c r="Q38" i="12"/>
  <c r="P47" i="7"/>
  <c r="P56" i="16"/>
  <c r="P63" i="16" s="1"/>
  <c r="P42" i="15"/>
  <c r="P33" i="14"/>
  <c r="P27" i="9"/>
  <c r="P34" i="9" s="1"/>
  <c r="P33" i="13"/>
  <c r="P62" i="8"/>
  <c r="O49" i="15"/>
  <c r="Q39" i="9"/>
  <c r="Q40" i="9"/>
  <c r="Q41" i="9"/>
  <c r="Q38" i="9"/>
  <c r="Q44" i="9"/>
  <c r="Q48" i="9" s="1"/>
  <c r="Q45" i="9"/>
  <c r="Q46" i="9"/>
  <c r="Q47" i="9"/>
  <c r="Q52" i="9"/>
  <c r="Q58" i="9"/>
  <c r="Q62" i="9" s="1"/>
  <c r="Q26" i="9"/>
  <c r="Q29" i="9"/>
  <c r="Q33" i="9" s="1"/>
  <c r="Q54" i="9"/>
  <c r="Q53" i="9"/>
  <c r="Q31" i="9"/>
  <c r="Q24" i="9"/>
  <c r="Q25" i="9"/>
  <c r="Q60" i="9"/>
  <c r="Q30" i="9"/>
  <c r="Q59" i="9"/>
  <c r="Q61" i="9"/>
  <c r="Q23" i="9"/>
  <c r="Q27" i="9" s="1"/>
  <c r="Q34" i="9" s="1"/>
  <c r="Q32" i="9"/>
  <c r="Q55" i="9"/>
  <c r="P55" i="7"/>
  <c r="P62" i="7" s="1"/>
  <c r="N33" i="1"/>
  <c r="P33" i="15"/>
  <c r="O63" i="9"/>
  <c r="O32" i="1" s="1"/>
  <c r="P56" i="14"/>
  <c r="P63" i="14" s="1"/>
  <c r="P42" i="14"/>
  <c r="P49" i="14" s="1"/>
  <c r="P48" i="9"/>
  <c r="P56" i="10"/>
  <c r="P63" i="10" s="1"/>
  <c r="Q43" i="7"/>
  <c r="Q44" i="7"/>
  <c r="Q45" i="7"/>
  <c r="Q39" i="7"/>
  <c r="Q37" i="7"/>
  <c r="Q46" i="7"/>
  <c r="Q38" i="7"/>
  <c r="Q52" i="7"/>
  <c r="Q53" i="7"/>
  <c r="Q40" i="7"/>
  <c r="Q60" i="7"/>
  <c r="Q25" i="7"/>
  <c r="Q54" i="7"/>
  <c r="Q51" i="7"/>
  <c r="Q31" i="7"/>
  <c r="Q23" i="7"/>
  <c r="Q59" i="7"/>
  <c r="Q32" i="7"/>
  <c r="Q29" i="7"/>
  <c r="Q58" i="7"/>
  <c r="Q57" i="7"/>
  <c r="Q26" i="7"/>
  <c r="Q24" i="7"/>
  <c r="Q30" i="7"/>
  <c r="Q25" i="11"/>
  <c r="Q26" i="11"/>
  <c r="Q29" i="11"/>
  <c r="Q30" i="11"/>
  <c r="Q31" i="11"/>
  <c r="Q24" i="11"/>
  <c r="Q23" i="11"/>
  <c r="Q32" i="11"/>
  <c r="Q41" i="11"/>
  <c r="Q53" i="11"/>
  <c r="Q38" i="11"/>
  <c r="Q44" i="11"/>
  <c r="Q60" i="11"/>
  <c r="Q40" i="11"/>
  <c r="Q54" i="11"/>
  <c r="Q45" i="11"/>
  <c r="Q61" i="11"/>
  <c r="Q39" i="11"/>
  <c r="Q59" i="11"/>
  <c r="Q46" i="11"/>
  <c r="Q55" i="11"/>
  <c r="Q52" i="11"/>
  <c r="Q47" i="11"/>
  <c r="Q58" i="11"/>
  <c r="P33" i="7"/>
  <c r="P34" i="7" s="1"/>
  <c r="P33" i="16"/>
  <c r="P63" i="15"/>
  <c r="P49" i="13"/>
  <c r="P48" i="11"/>
  <c r="P49" i="11" s="1"/>
  <c r="O63" i="13"/>
  <c r="P56" i="12"/>
  <c r="P63" i="12" s="1"/>
  <c r="P33" i="9"/>
  <c r="P42" i="10"/>
  <c r="P49" i="10" s="1"/>
  <c r="P56" i="13"/>
  <c r="P63" i="13" s="1"/>
  <c r="Q61" i="14"/>
  <c r="Q40" i="14"/>
  <c r="Q41" i="14"/>
  <c r="Q47" i="14"/>
  <c r="Q38" i="14"/>
  <c r="Q39" i="14"/>
  <c r="Q44" i="14"/>
  <c r="Q48" i="14" s="1"/>
  <c r="Q24" i="14"/>
  <c r="Q25" i="14"/>
  <c r="Q26" i="14"/>
  <c r="Q45" i="14"/>
  <c r="Q29" i="14"/>
  <c r="Q46" i="14"/>
  <c r="Q30" i="14"/>
  <c r="Q23" i="14"/>
  <c r="Q32" i="14"/>
  <c r="Q31" i="14"/>
  <c r="Q52" i="14"/>
  <c r="Q56" i="14" s="1"/>
  <c r="Q63" i="14" s="1"/>
  <c r="Q55" i="14"/>
  <c r="Q60" i="14"/>
  <c r="Q53" i="14"/>
  <c r="Q54" i="14"/>
  <c r="Q58" i="14"/>
  <c r="Q62" i="14" s="1"/>
  <c r="Q59" i="14"/>
  <c r="Q59" i="8"/>
  <c r="Q44" i="8"/>
  <c r="Q45" i="8"/>
  <c r="Q40" i="8"/>
  <c r="Q38" i="8"/>
  <c r="Q39" i="8"/>
  <c r="Q41" i="8"/>
  <c r="Q46" i="8"/>
  <c r="Q26" i="8"/>
  <c r="Q47" i="8"/>
  <c r="Q29" i="8"/>
  <c r="Q30" i="8"/>
  <c r="Q31" i="8"/>
  <c r="Q23" i="8"/>
  <c r="Q32" i="8"/>
  <c r="Q25" i="8"/>
  <c r="Q24" i="8"/>
  <c r="Q52" i="8"/>
  <c r="Q53" i="8"/>
  <c r="Q54" i="8"/>
  <c r="Q61" i="8"/>
  <c r="Q60" i="8"/>
  <c r="Q55" i="8"/>
  <c r="Q58" i="8"/>
  <c r="P41" i="7"/>
  <c r="P48" i="7" s="1"/>
  <c r="Q48" i="8" l="1"/>
  <c r="Q47" i="7"/>
  <c r="Q27" i="8"/>
  <c r="O33" i="1"/>
  <c r="Q63" i="12"/>
  <c r="Q49" i="13"/>
  <c r="Q63" i="10"/>
  <c r="Q42" i="11"/>
  <c r="Q49" i="11" s="1"/>
  <c r="Q33" i="11"/>
  <c r="Q33" i="7"/>
  <c r="Q42" i="9"/>
  <c r="Q49" i="9" s="1"/>
  <c r="Q62" i="16"/>
  <c r="Q56" i="16"/>
  <c r="Q63" i="16" s="1"/>
  <c r="Q33" i="16"/>
  <c r="Q62" i="13"/>
  <c r="Q63" i="13" s="1"/>
  <c r="Q48" i="11"/>
  <c r="Q62" i="8"/>
  <c r="P49" i="15"/>
  <c r="Q33" i="10"/>
  <c r="Q48" i="10"/>
  <c r="Q27" i="14"/>
  <c r="Q34" i="14" s="1"/>
  <c r="Q62" i="11"/>
  <c r="Q27" i="7"/>
  <c r="Q34" i="7" s="1"/>
  <c r="Q56" i="9"/>
  <c r="Q63" i="9" s="1"/>
  <c r="Q42" i="16"/>
  <c r="Q27" i="16"/>
  <c r="P49" i="8"/>
  <c r="P31" i="1" s="1"/>
  <c r="P34" i="16"/>
  <c r="Q48" i="13"/>
  <c r="P34" i="15"/>
  <c r="Q42" i="8"/>
  <c r="Q49" i="8" s="1"/>
  <c r="Q27" i="11"/>
  <c r="Q34" i="11" s="1"/>
  <c r="Q42" i="12"/>
  <c r="Q49" i="12" s="1"/>
  <c r="Q27" i="12"/>
  <c r="Q56" i="15"/>
  <c r="Q27" i="15"/>
  <c r="Q34" i="15" s="1"/>
  <c r="Q42" i="15"/>
  <c r="Q49" i="15" s="1"/>
  <c r="Q56" i="8"/>
  <c r="Q63" i="8" s="1"/>
  <c r="Q42" i="14"/>
  <c r="Q49" i="14" s="1"/>
  <c r="Q33" i="14"/>
  <c r="Q56" i="11"/>
  <c r="Q55" i="7"/>
  <c r="Q48" i="16"/>
  <c r="Q62" i="15"/>
  <c r="Q42" i="10"/>
  <c r="Q49" i="10" s="1"/>
  <c r="Q33" i="8"/>
  <c r="Q34" i="8" s="1"/>
  <c r="Q61" i="7"/>
  <c r="Q41" i="7"/>
  <c r="Q48" i="7" s="1"/>
  <c r="Q33" i="12"/>
  <c r="P49" i="9"/>
  <c r="Q34" i="10"/>
  <c r="P63" i="8"/>
  <c r="P32" i="1" s="1"/>
  <c r="Q62" i="7" l="1"/>
  <c r="Q32" i="1"/>
  <c r="P30" i="1"/>
  <c r="P33" i="1" s="1"/>
  <c r="Q34" i="16"/>
  <c r="Q30" i="1" s="1"/>
  <c r="Q63" i="15"/>
  <c r="Q63" i="11"/>
  <c r="Q34" i="12"/>
  <c r="Q49" i="16"/>
  <c r="Q31" i="1" s="1"/>
  <c r="Q33" i="1" l="1"/>
</calcChain>
</file>

<file path=xl/sharedStrings.xml><?xml version="1.0" encoding="utf-8"?>
<sst xmlns="http://schemas.openxmlformats.org/spreadsheetml/2006/main" count="563" uniqueCount="188">
  <si>
    <t>Magnet size</t>
    <phoneticPr fontId="3"/>
  </si>
  <si>
    <t>point y</t>
    <phoneticPr fontId="3"/>
  </si>
  <si>
    <t>--</t>
    <phoneticPr fontId="3"/>
  </si>
  <si>
    <t>+-</t>
    <phoneticPr fontId="3"/>
  </si>
  <si>
    <t>-+</t>
    <phoneticPr fontId="3"/>
  </si>
  <si>
    <t>++</t>
    <phoneticPr fontId="3"/>
  </si>
  <si>
    <t>Br</t>
    <phoneticPr fontId="3"/>
  </si>
  <si>
    <t>point x(fix) =</t>
    <phoneticPr fontId="3"/>
  </si>
  <si>
    <t>Function for rectungular pole</t>
    <phoneticPr fontId="3"/>
  </si>
  <si>
    <t>Bz(mT) =</t>
    <phoneticPr fontId="3"/>
  </si>
  <si>
    <t>１：プログラムの概略説明</t>
    <rPh sb="8" eb="10">
      <t>ガイリャク</t>
    </rPh>
    <rPh sb="10" eb="12">
      <t>セツメイ</t>
    </rPh>
    <phoneticPr fontId="3"/>
  </si>
  <si>
    <t>ｌ寸法</t>
    <rPh sb="1" eb="3">
      <t>スンポウ</t>
    </rPh>
    <phoneticPr fontId="3"/>
  </si>
  <si>
    <t>a寸法</t>
    <rPh sb="1" eb="3">
      <t>スンポウ</t>
    </rPh>
    <phoneticPr fontId="3"/>
  </si>
  <si>
    <t>ｂ寸法</t>
    <rPh sb="1" eb="3">
      <t>スンポウ</t>
    </rPh>
    <phoneticPr fontId="3"/>
  </si>
  <si>
    <t>２：変数と座標系の定義</t>
    <rPh sb="2" eb="4">
      <t>ヘンスウ</t>
    </rPh>
    <rPh sb="5" eb="7">
      <t>ザヒョウ</t>
    </rPh>
    <rPh sb="7" eb="8">
      <t>ケイ</t>
    </rPh>
    <rPh sb="9" eb="11">
      <t>テイギ</t>
    </rPh>
    <phoneticPr fontId="3"/>
  </si>
  <si>
    <t>磁石１</t>
    <rPh sb="0" eb="2">
      <t>ジシャク</t>
    </rPh>
    <phoneticPr fontId="3"/>
  </si>
  <si>
    <r>
      <t>Z</t>
    </r>
    <r>
      <rPr>
        <vertAlign val="superscript"/>
        <sz val="11"/>
        <rFont val="ＭＳ Ｐゴシック"/>
        <family val="3"/>
        <charset val="128"/>
      </rPr>
      <t>0</t>
    </r>
    <r>
      <rPr>
        <sz val="11"/>
        <rFont val="ＭＳ Ｐゴシック"/>
        <family val="3"/>
        <charset val="128"/>
      </rPr>
      <t>座標</t>
    </r>
    <rPh sb="2" eb="4">
      <t>ザヒョウ</t>
    </rPh>
    <phoneticPr fontId="3"/>
  </si>
  <si>
    <r>
      <t>Y</t>
    </r>
    <r>
      <rPr>
        <vertAlign val="superscript"/>
        <sz val="11"/>
        <rFont val="ＭＳ Ｐゴシック"/>
        <family val="3"/>
        <charset val="128"/>
      </rPr>
      <t>0</t>
    </r>
    <r>
      <rPr>
        <sz val="11"/>
        <rFont val="ＭＳ Ｐゴシック"/>
        <family val="3"/>
        <charset val="128"/>
      </rPr>
      <t>座標</t>
    </r>
    <rPh sb="2" eb="4">
      <t>ザヒョウ</t>
    </rPh>
    <phoneticPr fontId="3"/>
  </si>
  <si>
    <r>
      <t>X</t>
    </r>
    <r>
      <rPr>
        <vertAlign val="superscript"/>
        <sz val="11"/>
        <rFont val="ＭＳ Ｐゴシック"/>
        <family val="3"/>
        <charset val="128"/>
      </rPr>
      <t>0</t>
    </r>
    <r>
      <rPr>
        <sz val="11"/>
        <rFont val="ＭＳ Ｐゴシック"/>
        <family val="3"/>
        <charset val="128"/>
      </rPr>
      <t>座標</t>
    </r>
    <rPh sb="2" eb="4">
      <t>ザヒョウ</t>
    </rPh>
    <phoneticPr fontId="3"/>
  </si>
  <si>
    <r>
      <t>Z</t>
    </r>
    <r>
      <rPr>
        <vertAlign val="superscript"/>
        <sz val="11"/>
        <rFont val="ＭＳ Ｐゴシック"/>
        <family val="3"/>
        <charset val="128"/>
      </rPr>
      <t>1</t>
    </r>
    <r>
      <rPr>
        <sz val="11"/>
        <rFont val="ＭＳ Ｐゴシック"/>
        <family val="3"/>
        <charset val="128"/>
      </rPr>
      <t>座標</t>
    </r>
    <rPh sb="2" eb="4">
      <t>ザヒョウ</t>
    </rPh>
    <phoneticPr fontId="3"/>
  </si>
  <si>
    <r>
      <t>Y</t>
    </r>
    <r>
      <rPr>
        <vertAlign val="superscript"/>
        <sz val="11"/>
        <rFont val="ＭＳ Ｐゴシック"/>
        <family val="3"/>
        <charset val="128"/>
      </rPr>
      <t>1</t>
    </r>
    <r>
      <rPr>
        <sz val="11"/>
        <rFont val="ＭＳ Ｐゴシック"/>
        <family val="3"/>
        <charset val="128"/>
      </rPr>
      <t>座標</t>
    </r>
    <rPh sb="2" eb="4">
      <t>ザヒョウ</t>
    </rPh>
    <phoneticPr fontId="3"/>
  </si>
  <si>
    <r>
      <t>X</t>
    </r>
    <r>
      <rPr>
        <vertAlign val="superscript"/>
        <sz val="11"/>
        <rFont val="ＭＳ Ｐゴシック"/>
        <family val="3"/>
        <charset val="128"/>
      </rPr>
      <t>１</t>
    </r>
    <r>
      <rPr>
        <sz val="11"/>
        <rFont val="ＭＳ Ｐゴシック"/>
        <family val="3"/>
        <charset val="128"/>
      </rPr>
      <t>座標</t>
    </r>
    <rPh sb="2" eb="4">
      <t>ザヒョウ</t>
    </rPh>
    <phoneticPr fontId="3"/>
  </si>
  <si>
    <t>図１．磁石固有座標系の定義</t>
    <rPh sb="0" eb="1">
      <t>ズ</t>
    </rPh>
    <rPh sb="3" eb="5">
      <t>ジシャク</t>
    </rPh>
    <rPh sb="5" eb="7">
      <t>コユウ</t>
    </rPh>
    <rPh sb="7" eb="9">
      <t>ザヒョウ</t>
    </rPh>
    <rPh sb="9" eb="10">
      <t>ケイ</t>
    </rPh>
    <rPh sb="11" eb="13">
      <t>テイギ</t>
    </rPh>
    <phoneticPr fontId="3"/>
  </si>
  <si>
    <t>このプログラムは一定磁化の多数個の四角柱磁石がある場合の表面磁束をチャージモデルで計算し</t>
    <rPh sb="8" eb="10">
      <t>イッテイ</t>
    </rPh>
    <rPh sb="10" eb="12">
      <t>ジカ</t>
    </rPh>
    <rPh sb="13" eb="15">
      <t>タスウ</t>
    </rPh>
    <rPh sb="15" eb="16">
      <t>コ</t>
    </rPh>
    <rPh sb="17" eb="20">
      <t>シカクチュウ</t>
    </rPh>
    <rPh sb="20" eb="22">
      <t>ジシャク</t>
    </rPh>
    <rPh sb="25" eb="27">
      <t>バアイ</t>
    </rPh>
    <rPh sb="28" eb="30">
      <t>ヒョウメン</t>
    </rPh>
    <rPh sb="30" eb="32">
      <t>ジソク</t>
    </rPh>
    <rPh sb="41" eb="43">
      <t>ケイサン</t>
    </rPh>
    <phoneticPr fontId="3"/>
  </si>
  <si>
    <r>
      <t>X</t>
    </r>
    <r>
      <rPr>
        <vertAlign val="superscript"/>
        <sz val="11"/>
        <rFont val="ＭＳ Ｐゴシック"/>
        <family val="3"/>
        <charset val="128"/>
      </rPr>
      <t>１</t>
    </r>
    <phoneticPr fontId="3"/>
  </si>
  <si>
    <r>
      <t>Y</t>
    </r>
    <r>
      <rPr>
        <vertAlign val="superscript"/>
        <sz val="11"/>
        <rFont val="ＭＳ Ｐゴシック"/>
        <family val="3"/>
        <charset val="128"/>
      </rPr>
      <t>1</t>
    </r>
    <phoneticPr fontId="3"/>
  </si>
  <si>
    <r>
      <t>Z</t>
    </r>
    <r>
      <rPr>
        <vertAlign val="superscript"/>
        <sz val="11"/>
        <rFont val="ＭＳ Ｐゴシック"/>
        <family val="3"/>
        <charset val="128"/>
      </rPr>
      <t>1</t>
    </r>
    <phoneticPr fontId="3"/>
  </si>
  <si>
    <r>
      <t>Y</t>
    </r>
    <r>
      <rPr>
        <vertAlign val="superscript"/>
        <sz val="11"/>
        <rFont val="ＭＳ Ｐゴシック"/>
        <family val="3"/>
        <charset val="128"/>
      </rPr>
      <t>0</t>
    </r>
    <phoneticPr fontId="3"/>
  </si>
  <si>
    <r>
      <t>X</t>
    </r>
    <r>
      <rPr>
        <vertAlign val="superscript"/>
        <sz val="11"/>
        <rFont val="ＭＳ Ｐゴシック"/>
        <family val="3"/>
        <charset val="128"/>
      </rPr>
      <t>0</t>
    </r>
    <phoneticPr fontId="3"/>
  </si>
  <si>
    <r>
      <t>Z</t>
    </r>
    <r>
      <rPr>
        <vertAlign val="superscript"/>
        <sz val="11"/>
        <rFont val="ＭＳ Ｐゴシック"/>
        <family val="3"/>
        <charset val="128"/>
      </rPr>
      <t>0</t>
    </r>
    <phoneticPr fontId="3"/>
  </si>
  <si>
    <r>
      <t>全体座標系の点P</t>
    </r>
    <r>
      <rPr>
        <vertAlign val="superscript"/>
        <sz val="11"/>
        <rFont val="ＭＳ Ｐゴシック"/>
        <family val="3"/>
        <charset val="128"/>
      </rPr>
      <t>0</t>
    </r>
    <r>
      <rPr>
        <sz val="11"/>
        <rFont val="ＭＳ Ｐゴシック"/>
        <family val="3"/>
        <charset val="128"/>
      </rPr>
      <t>（X</t>
    </r>
    <r>
      <rPr>
        <vertAlign val="superscript"/>
        <sz val="11"/>
        <rFont val="ＭＳ Ｐゴシック"/>
        <family val="3"/>
        <charset val="128"/>
      </rPr>
      <t>0</t>
    </r>
    <r>
      <rPr>
        <sz val="11"/>
        <rFont val="ＭＳ Ｐゴシック"/>
        <family val="3"/>
        <charset val="128"/>
      </rPr>
      <t>、Y</t>
    </r>
    <r>
      <rPr>
        <vertAlign val="superscript"/>
        <sz val="11"/>
        <rFont val="ＭＳ Ｐゴシック"/>
        <family val="3"/>
        <charset val="128"/>
      </rPr>
      <t>0</t>
    </r>
    <r>
      <rPr>
        <sz val="11"/>
        <rFont val="ＭＳ Ｐゴシック"/>
        <family val="3"/>
        <charset val="128"/>
      </rPr>
      <t>、Z</t>
    </r>
    <r>
      <rPr>
        <vertAlign val="superscript"/>
        <sz val="11"/>
        <rFont val="ＭＳ Ｐゴシック"/>
        <family val="3"/>
        <charset val="128"/>
      </rPr>
      <t>0</t>
    </r>
    <r>
      <rPr>
        <sz val="11"/>
        <rFont val="ＭＳ Ｐゴシック"/>
        <family val="3"/>
        <charset val="128"/>
      </rPr>
      <t>）において図１の固有座標系の磁石１が作る磁束Bzは</t>
    </r>
    <rPh sb="0" eb="2">
      <t>ゼンタイ</t>
    </rPh>
    <rPh sb="2" eb="4">
      <t>ザヒョウ</t>
    </rPh>
    <rPh sb="4" eb="5">
      <t>ケイ</t>
    </rPh>
    <rPh sb="6" eb="7">
      <t>テン</t>
    </rPh>
    <rPh sb="23" eb="24">
      <t>ズ</t>
    </rPh>
    <rPh sb="26" eb="28">
      <t>コユウ</t>
    </rPh>
    <rPh sb="28" eb="30">
      <t>ザヒョウ</t>
    </rPh>
    <rPh sb="30" eb="31">
      <t>ケイ</t>
    </rPh>
    <rPh sb="32" eb="34">
      <t>ジシャク</t>
    </rPh>
    <rPh sb="36" eb="37">
      <t>ツク</t>
    </rPh>
    <rPh sb="38" eb="40">
      <t>ジソク</t>
    </rPh>
    <phoneticPr fontId="3"/>
  </si>
  <si>
    <r>
      <t>図２．全体座標系O</t>
    </r>
    <r>
      <rPr>
        <vertAlign val="superscript"/>
        <sz val="11"/>
        <rFont val="ＭＳ Ｐゴシック"/>
        <family val="3"/>
        <charset val="128"/>
      </rPr>
      <t>0</t>
    </r>
    <r>
      <rPr>
        <sz val="11"/>
        <rFont val="ＭＳ Ｐゴシック"/>
        <family val="3"/>
        <charset val="128"/>
      </rPr>
      <t>の定義</t>
    </r>
    <rPh sb="0" eb="1">
      <t>ズ</t>
    </rPh>
    <rPh sb="3" eb="5">
      <t>ゼンタイ</t>
    </rPh>
    <rPh sb="5" eb="7">
      <t>ザヒョウ</t>
    </rPh>
    <rPh sb="7" eb="8">
      <t>ケイ</t>
    </rPh>
    <rPh sb="11" eb="13">
      <t>テイギ</t>
    </rPh>
    <phoneticPr fontId="3"/>
  </si>
  <si>
    <r>
      <t>O</t>
    </r>
    <r>
      <rPr>
        <vertAlign val="superscript"/>
        <sz val="11"/>
        <rFont val="ＭＳ Ｐゴシック"/>
        <family val="3"/>
        <charset val="128"/>
      </rPr>
      <t>0</t>
    </r>
    <phoneticPr fontId="3"/>
  </si>
  <si>
    <r>
      <t>O</t>
    </r>
    <r>
      <rPr>
        <vertAlign val="superscript"/>
        <sz val="11"/>
        <rFont val="ＭＳ Ｐゴシック"/>
        <family val="3"/>
        <charset val="128"/>
      </rPr>
      <t>1</t>
    </r>
    <phoneticPr fontId="3"/>
  </si>
  <si>
    <r>
      <t>磁石固有座標で（X</t>
    </r>
    <r>
      <rPr>
        <vertAlign val="superscript"/>
        <sz val="11"/>
        <rFont val="ＭＳ Ｐゴシック"/>
        <family val="3"/>
        <charset val="128"/>
      </rPr>
      <t>0</t>
    </r>
    <r>
      <rPr>
        <sz val="11"/>
        <rFont val="ＭＳ Ｐゴシック"/>
        <family val="3"/>
        <charset val="128"/>
      </rPr>
      <t>-X</t>
    </r>
    <r>
      <rPr>
        <vertAlign val="superscript"/>
        <sz val="11"/>
        <rFont val="ＭＳ Ｐゴシック"/>
        <family val="3"/>
        <charset val="128"/>
      </rPr>
      <t>1</t>
    </r>
    <r>
      <rPr>
        <sz val="11"/>
        <rFont val="ＭＳ Ｐゴシック"/>
        <family val="3"/>
        <charset val="128"/>
      </rPr>
      <t>、Y</t>
    </r>
    <r>
      <rPr>
        <vertAlign val="superscript"/>
        <sz val="11"/>
        <rFont val="ＭＳ Ｐゴシック"/>
        <family val="3"/>
        <charset val="128"/>
      </rPr>
      <t>0</t>
    </r>
    <r>
      <rPr>
        <sz val="11"/>
        <rFont val="ＭＳ Ｐゴシック"/>
        <family val="3"/>
        <charset val="128"/>
      </rPr>
      <t>-Y</t>
    </r>
    <r>
      <rPr>
        <vertAlign val="superscript"/>
        <sz val="11"/>
        <rFont val="ＭＳ Ｐゴシック"/>
        <family val="3"/>
        <charset val="128"/>
      </rPr>
      <t>1</t>
    </r>
    <r>
      <rPr>
        <sz val="11"/>
        <rFont val="ＭＳ Ｐゴシック"/>
        <family val="3"/>
        <charset val="128"/>
      </rPr>
      <t>、Z</t>
    </r>
    <r>
      <rPr>
        <vertAlign val="superscript"/>
        <sz val="11"/>
        <rFont val="ＭＳ Ｐゴシック"/>
        <family val="3"/>
        <charset val="128"/>
      </rPr>
      <t>0</t>
    </r>
    <r>
      <rPr>
        <sz val="11"/>
        <rFont val="ＭＳ Ｐゴシック"/>
        <family val="3"/>
        <charset val="128"/>
      </rPr>
      <t>-Z</t>
    </r>
    <r>
      <rPr>
        <vertAlign val="superscript"/>
        <sz val="11"/>
        <rFont val="ＭＳ Ｐゴシック"/>
        <family val="3"/>
        <charset val="128"/>
      </rPr>
      <t>1</t>
    </r>
    <r>
      <rPr>
        <sz val="11"/>
        <rFont val="ＭＳ Ｐゴシック"/>
        <family val="3"/>
        <charset val="128"/>
      </rPr>
      <t>）に等しい。</t>
    </r>
    <rPh sb="0" eb="2">
      <t>ジシャク</t>
    </rPh>
    <rPh sb="2" eb="4">
      <t>コユウ</t>
    </rPh>
    <rPh sb="4" eb="6">
      <t>ザヒョウ</t>
    </rPh>
    <rPh sb="27" eb="28">
      <t>ヒト</t>
    </rPh>
    <phoneticPr fontId="3"/>
  </si>
  <si>
    <r>
      <t>磁石は多数個1、２、３．．．あり各々固有座標系O</t>
    </r>
    <r>
      <rPr>
        <vertAlign val="superscript"/>
        <sz val="11"/>
        <rFont val="ＭＳ Ｐゴシック"/>
        <family val="3"/>
        <charset val="128"/>
      </rPr>
      <t>1</t>
    </r>
    <r>
      <rPr>
        <sz val="11"/>
        <rFont val="ＭＳ Ｐゴシック"/>
        <family val="3"/>
        <charset val="128"/>
      </rPr>
      <t>、O</t>
    </r>
    <r>
      <rPr>
        <vertAlign val="superscript"/>
        <sz val="11"/>
        <rFont val="ＭＳ Ｐゴシック"/>
        <family val="3"/>
        <charset val="128"/>
      </rPr>
      <t>2</t>
    </r>
    <r>
      <rPr>
        <sz val="11"/>
        <rFont val="ＭＳ Ｐゴシック"/>
        <family val="3"/>
        <charset val="128"/>
      </rPr>
      <t>、O</t>
    </r>
    <r>
      <rPr>
        <vertAlign val="superscript"/>
        <sz val="11"/>
        <rFont val="ＭＳ Ｐゴシック"/>
        <family val="3"/>
        <charset val="128"/>
      </rPr>
      <t>3</t>
    </r>
    <r>
      <rPr>
        <sz val="11"/>
        <rFont val="ＭＳ Ｐゴシック"/>
        <family val="3"/>
        <charset val="128"/>
      </rPr>
      <t>．．．があるとする。</t>
    </r>
    <rPh sb="0" eb="2">
      <t>ジシャク</t>
    </rPh>
    <rPh sb="3" eb="5">
      <t>タスウ</t>
    </rPh>
    <rPh sb="5" eb="6">
      <t>コ</t>
    </rPh>
    <rPh sb="16" eb="18">
      <t>オノオノ</t>
    </rPh>
    <rPh sb="18" eb="20">
      <t>コユウ</t>
    </rPh>
    <rPh sb="20" eb="22">
      <t>ザヒョウ</t>
    </rPh>
    <rPh sb="22" eb="23">
      <t>ケイ</t>
    </rPh>
    <phoneticPr fontId="3"/>
  </si>
  <si>
    <t>rectangle (mm)</t>
    <phoneticPr fontId="3"/>
  </si>
  <si>
    <t>point z(fix) =</t>
    <phoneticPr fontId="3"/>
  </si>
  <si>
    <t>sum1</t>
    <phoneticPr fontId="3"/>
  </si>
  <si>
    <t>sum2</t>
    <phoneticPr fontId="3"/>
  </si>
  <si>
    <r>
      <t xml:space="preserve">b </t>
    </r>
    <r>
      <rPr>
        <sz val="11"/>
        <rFont val="ＭＳ Ｐゴシック"/>
        <family val="3"/>
        <charset val="128"/>
      </rPr>
      <t>（ｍｍ）</t>
    </r>
    <r>
      <rPr>
        <sz val="11"/>
        <rFont val="Arial"/>
        <family val="2"/>
      </rPr>
      <t xml:space="preserve">  =</t>
    </r>
    <phoneticPr fontId="3"/>
  </si>
  <si>
    <t>児島</t>
    <rPh sb="0" eb="2">
      <t>コジマ</t>
    </rPh>
    <phoneticPr fontId="3"/>
  </si>
  <si>
    <t>Function for rectungular pole</t>
    <phoneticPr fontId="3"/>
  </si>
  <si>
    <t>Magnet size</t>
    <phoneticPr fontId="3"/>
  </si>
  <si>
    <t>rectangle (mm)</t>
    <phoneticPr fontId="3"/>
  </si>
  <si>
    <r>
      <t>Magnet</t>
    </r>
    <r>
      <rPr>
        <sz val="11"/>
        <rFont val="ＭＳ Ｐゴシック"/>
        <family val="3"/>
        <charset val="128"/>
      </rPr>
      <t>　No.1</t>
    </r>
    <phoneticPr fontId="3"/>
  </si>
  <si>
    <t>Br</t>
    <phoneticPr fontId="3"/>
  </si>
  <si>
    <r>
      <t>X</t>
    </r>
    <r>
      <rPr>
        <vertAlign val="superscript"/>
        <sz val="11"/>
        <rFont val="Arial"/>
        <family val="2"/>
      </rPr>
      <t>1</t>
    </r>
    <r>
      <rPr>
        <sz val="11"/>
        <rFont val="ＭＳ Ｐゴシック"/>
        <family val="3"/>
        <charset val="128"/>
      </rPr>
      <t>（</t>
    </r>
    <r>
      <rPr>
        <sz val="11"/>
        <rFont val="Arial"/>
        <family val="2"/>
      </rPr>
      <t>mm</t>
    </r>
    <r>
      <rPr>
        <sz val="11"/>
        <rFont val="ＭＳ Ｐゴシック"/>
        <family val="3"/>
        <charset val="128"/>
      </rPr>
      <t>）＝</t>
    </r>
    <phoneticPr fontId="3"/>
  </si>
  <si>
    <r>
      <t>Y</t>
    </r>
    <r>
      <rPr>
        <vertAlign val="superscript"/>
        <sz val="11"/>
        <rFont val="ＭＳ Ｐゴシック"/>
        <family val="3"/>
        <charset val="128"/>
      </rPr>
      <t>１</t>
    </r>
    <r>
      <rPr>
        <sz val="11"/>
        <rFont val="ＭＳ Ｐゴシック"/>
        <family val="3"/>
        <charset val="128"/>
      </rPr>
      <t>（ｍｍ）＝</t>
    </r>
    <phoneticPr fontId="3"/>
  </si>
  <si>
    <r>
      <t>Z</t>
    </r>
    <r>
      <rPr>
        <vertAlign val="superscript"/>
        <sz val="11"/>
        <rFont val="Arial"/>
        <family val="2"/>
      </rPr>
      <t>1</t>
    </r>
    <r>
      <rPr>
        <sz val="11"/>
        <rFont val="ＭＳ Ｐゴシック"/>
        <family val="3"/>
        <charset val="128"/>
      </rPr>
      <t>（ｍｍ）＝</t>
    </r>
    <phoneticPr fontId="3"/>
  </si>
  <si>
    <r>
      <t xml:space="preserve">a </t>
    </r>
    <r>
      <rPr>
        <sz val="11"/>
        <rFont val="ＭＳ Ｐゴシック"/>
        <family val="3"/>
        <charset val="128"/>
      </rPr>
      <t>（ｍｍ）</t>
    </r>
    <r>
      <rPr>
        <sz val="11"/>
        <rFont val="Arial"/>
        <family val="2"/>
      </rPr>
      <t xml:space="preserve">  =</t>
    </r>
    <phoneticPr fontId="3"/>
  </si>
  <si>
    <r>
      <t xml:space="preserve">b </t>
    </r>
    <r>
      <rPr>
        <sz val="11"/>
        <rFont val="ＭＳ Ｐゴシック"/>
        <family val="3"/>
        <charset val="128"/>
      </rPr>
      <t>（ｍｍ）</t>
    </r>
    <r>
      <rPr>
        <sz val="11"/>
        <rFont val="Arial"/>
        <family val="2"/>
      </rPr>
      <t xml:space="preserve">  =</t>
    </r>
    <phoneticPr fontId="3"/>
  </si>
  <si>
    <r>
      <t xml:space="preserve">l </t>
    </r>
    <r>
      <rPr>
        <sz val="11"/>
        <rFont val="ＭＳ Ｐゴシック"/>
        <family val="3"/>
        <charset val="128"/>
      </rPr>
      <t>（ｍｍ）</t>
    </r>
    <r>
      <rPr>
        <sz val="11"/>
        <rFont val="Arial"/>
        <family val="2"/>
      </rPr>
      <t xml:space="preserve"> =</t>
    </r>
    <phoneticPr fontId="3"/>
  </si>
  <si>
    <t>point x(fix) =</t>
    <phoneticPr fontId="3"/>
  </si>
  <si>
    <t>point y</t>
    <phoneticPr fontId="3"/>
  </si>
  <si>
    <t>point z(fix) =</t>
    <phoneticPr fontId="3"/>
  </si>
  <si>
    <t>--</t>
    <phoneticPr fontId="3"/>
  </si>
  <si>
    <t>+-</t>
    <phoneticPr fontId="3"/>
  </si>
  <si>
    <t>-+</t>
    <phoneticPr fontId="3"/>
  </si>
  <si>
    <t>++</t>
    <phoneticPr fontId="3"/>
  </si>
  <si>
    <t>sum1</t>
    <phoneticPr fontId="3"/>
  </si>
  <si>
    <t>sum2</t>
    <phoneticPr fontId="3"/>
  </si>
  <si>
    <t>Bz(mT) =</t>
    <phoneticPr fontId="3"/>
  </si>
  <si>
    <r>
      <t>Magnet</t>
    </r>
    <r>
      <rPr>
        <sz val="11"/>
        <rFont val="ＭＳ Ｐゴシック"/>
        <family val="3"/>
        <charset val="128"/>
      </rPr>
      <t>　No.1</t>
    </r>
    <phoneticPr fontId="3"/>
  </si>
  <si>
    <r>
      <t>X</t>
    </r>
    <r>
      <rPr>
        <vertAlign val="superscript"/>
        <sz val="11"/>
        <rFont val="Arial"/>
        <family val="2"/>
      </rPr>
      <t>1</t>
    </r>
    <r>
      <rPr>
        <sz val="11"/>
        <rFont val="ＭＳ Ｐゴシック"/>
        <family val="3"/>
        <charset val="128"/>
      </rPr>
      <t>（</t>
    </r>
    <r>
      <rPr>
        <sz val="11"/>
        <rFont val="Arial"/>
        <family val="2"/>
      </rPr>
      <t>mm</t>
    </r>
    <r>
      <rPr>
        <sz val="11"/>
        <rFont val="ＭＳ Ｐゴシック"/>
        <family val="3"/>
        <charset val="128"/>
      </rPr>
      <t>）＝</t>
    </r>
    <phoneticPr fontId="3"/>
  </si>
  <si>
    <r>
      <t>Y</t>
    </r>
    <r>
      <rPr>
        <vertAlign val="superscript"/>
        <sz val="11"/>
        <rFont val="ＭＳ Ｐゴシック"/>
        <family val="3"/>
        <charset val="128"/>
      </rPr>
      <t>１</t>
    </r>
    <r>
      <rPr>
        <sz val="11"/>
        <rFont val="ＭＳ Ｐゴシック"/>
        <family val="3"/>
        <charset val="128"/>
      </rPr>
      <t>（ｍｍ）＝</t>
    </r>
    <phoneticPr fontId="3"/>
  </si>
  <si>
    <r>
      <t>Z</t>
    </r>
    <r>
      <rPr>
        <vertAlign val="superscript"/>
        <sz val="11"/>
        <rFont val="Arial"/>
        <family val="2"/>
      </rPr>
      <t>1</t>
    </r>
    <r>
      <rPr>
        <sz val="11"/>
        <rFont val="ＭＳ Ｐゴシック"/>
        <family val="3"/>
        <charset val="128"/>
      </rPr>
      <t>（ｍｍ）＝</t>
    </r>
    <phoneticPr fontId="3"/>
  </si>
  <si>
    <r>
      <t xml:space="preserve">a </t>
    </r>
    <r>
      <rPr>
        <sz val="11"/>
        <rFont val="ＭＳ Ｐゴシック"/>
        <family val="3"/>
        <charset val="128"/>
      </rPr>
      <t>（ｍｍ）</t>
    </r>
    <r>
      <rPr>
        <sz val="11"/>
        <rFont val="Arial"/>
        <family val="2"/>
      </rPr>
      <t xml:space="preserve">  =</t>
    </r>
    <phoneticPr fontId="3"/>
  </si>
  <si>
    <r>
      <t xml:space="preserve">l </t>
    </r>
    <r>
      <rPr>
        <sz val="11"/>
        <rFont val="ＭＳ Ｐゴシック"/>
        <family val="3"/>
        <charset val="128"/>
      </rPr>
      <t>（ｍｍ）</t>
    </r>
    <r>
      <rPr>
        <sz val="11"/>
        <rFont val="Arial"/>
        <family val="2"/>
      </rPr>
      <t xml:space="preserve"> =</t>
    </r>
    <phoneticPr fontId="3"/>
  </si>
  <si>
    <t>Function for rectungular pole</t>
    <phoneticPr fontId="3"/>
  </si>
  <si>
    <t>Magnet size</t>
    <phoneticPr fontId="3"/>
  </si>
  <si>
    <t>rectangle (mm)</t>
    <phoneticPr fontId="3"/>
  </si>
  <si>
    <r>
      <t>Magnet</t>
    </r>
    <r>
      <rPr>
        <sz val="11"/>
        <rFont val="ＭＳ Ｐゴシック"/>
        <family val="3"/>
        <charset val="128"/>
      </rPr>
      <t>　No.1</t>
    </r>
    <phoneticPr fontId="3"/>
  </si>
  <si>
    <t>Br</t>
    <phoneticPr fontId="3"/>
  </si>
  <si>
    <r>
      <t>X</t>
    </r>
    <r>
      <rPr>
        <vertAlign val="superscript"/>
        <sz val="11"/>
        <rFont val="Arial"/>
        <family val="2"/>
      </rPr>
      <t>1</t>
    </r>
    <r>
      <rPr>
        <sz val="11"/>
        <rFont val="ＭＳ Ｐゴシック"/>
        <family val="3"/>
        <charset val="128"/>
      </rPr>
      <t>（</t>
    </r>
    <r>
      <rPr>
        <sz val="11"/>
        <rFont val="Arial"/>
        <family val="2"/>
      </rPr>
      <t>mm</t>
    </r>
    <r>
      <rPr>
        <sz val="11"/>
        <rFont val="ＭＳ Ｐゴシック"/>
        <family val="3"/>
        <charset val="128"/>
      </rPr>
      <t>）＝</t>
    </r>
    <phoneticPr fontId="3"/>
  </si>
  <si>
    <r>
      <t>Y</t>
    </r>
    <r>
      <rPr>
        <vertAlign val="superscript"/>
        <sz val="11"/>
        <rFont val="ＭＳ Ｐゴシック"/>
        <family val="3"/>
        <charset val="128"/>
      </rPr>
      <t>１</t>
    </r>
    <r>
      <rPr>
        <sz val="11"/>
        <rFont val="ＭＳ Ｐゴシック"/>
        <family val="3"/>
        <charset val="128"/>
      </rPr>
      <t>（ｍｍ）＝</t>
    </r>
    <phoneticPr fontId="3"/>
  </si>
  <si>
    <r>
      <t>Z</t>
    </r>
    <r>
      <rPr>
        <vertAlign val="superscript"/>
        <sz val="11"/>
        <rFont val="Arial"/>
        <family val="2"/>
      </rPr>
      <t>1</t>
    </r>
    <r>
      <rPr>
        <sz val="11"/>
        <rFont val="ＭＳ Ｐゴシック"/>
        <family val="3"/>
        <charset val="128"/>
      </rPr>
      <t>（ｍｍ）＝</t>
    </r>
    <phoneticPr fontId="3"/>
  </si>
  <si>
    <r>
      <t xml:space="preserve">a </t>
    </r>
    <r>
      <rPr>
        <sz val="11"/>
        <rFont val="ＭＳ Ｐゴシック"/>
        <family val="3"/>
        <charset val="128"/>
      </rPr>
      <t>（ｍｍ）</t>
    </r>
    <r>
      <rPr>
        <sz val="11"/>
        <rFont val="Arial"/>
        <family val="2"/>
      </rPr>
      <t xml:space="preserve">  =</t>
    </r>
    <phoneticPr fontId="3"/>
  </si>
  <si>
    <r>
      <t xml:space="preserve">b </t>
    </r>
    <r>
      <rPr>
        <sz val="11"/>
        <rFont val="ＭＳ Ｐゴシック"/>
        <family val="3"/>
        <charset val="128"/>
      </rPr>
      <t>（ｍｍ）</t>
    </r>
    <r>
      <rPr>
        <sz val="11"/>
        <rFont val="Arial"/>
        <family val="2"/>
      </rPr>
      <t xml:space="preserve">  =</t>
    </r>
    <phoneticPr fontId="3"/>
  </si>
  <si>
    <r>
      <t xml:space="preserve">l </t>
    </r>
    <r>
      <rPr>
        <sz val="11"/>
        <rFont val="ＭＳ Ｐゴシック"/>
        <family val="3"/>
        <charset val="128"/>
      </rPr>
      <t>（ｍｍ）</t>
    </r>
    <r>
      <rPr>
        <sz val="11"/>
        <rFont val="Arial"/>
        <family val="2"/>
      </rPr>
      <t xml:space="preserve"> =</t>
    </r>
    <phoneticPr fontId="3"/>
  </si>
  <si>
    <t>point x(fix) =</t>
    <phoneticPr fontId="3"/>
  </si>
  <si>
    <t>point y</t>
    <phoneticPr fontId="3"/>
  </si>
  <si>
    <t>point z(fix) =</t>
    <phoneticPr fontId="3"/>
  </si>
  <si>
    <t>--</t>
    <phoneticPr fontId="3"/>
  </si>
  <si>
    <t>+-</t>
    <phoneticPr fontId="3"/>
  </si>
  <si>
    <t>-+</t>
    <phoneticPr fontId="3"/>
  </si>
  <si>
    <t>++</t>
    <phoneticPr fontId="3"/>
  </si>
  <si>
    <t>sum1</t>
    <phoneticPr fontId="3"/>
  </si>
  <si>
    <t>sum2</t>
    <phoneticPr fontId="3"/>
  </si>
  <si>
    <t>Bz(mT) =</t>
    <phoneticPr fontId="3"/>
  </si>
  <si>
    <t>Function for rectungular pole</t>
    <phoneticPr fontId="3"/>
  </si>
  <si>
    <t>Magnet size</t>
    <phoneticPr fontId="3"/>
  </si>
  <si>
    <t>rectangle (mm)</t>
    <phoneticPr fontId="3"/>
  </si>
  <si>
    <r>
      <t>Magnet</t>
    </r>
    <r>
      <rPr>
        <sz val="11"/>
        <rFont val="ＭＳ Ｐゴシック"/>
        <family val="3"/>
        <charset val="128"/>
      </rPr>
      <t>　No.1</t>
    </r>
    <phoneticPr fontId="3"/>
  </si>
  <si>
    <t>Br</t>
    <phoneticPr fontId="3"/>
  </si>
  <si>
    <r>
      <t>X</t>
    </r>
    <r>
      <rPr>
        <vertAlign val="superscript"/>
        <sz val="11"/>
        <rFont val="Arial"/>
        <family val="2"/>
      </rPr>
      <t>1</t>
    </r>
    <r>
      <rPr>
        <sz val="11"/>
        <rFont val="ＭＳ Ｐゴシック"/>
        <family val="3"/>
        <charset val="128"/>
      </rPr>
      <t>（</t>
    </r>
    <r>
      <rPr>
        <sz val="11"/>
        <rFont val="Arial"/>
        <family val="2"/>
      </rPr>
      <t>mm</t>
    </r>
    <r>
      <rPr>
        <sz val="11"/>
        <rFont val="ＭＳ Ｐゴシック"/>
        <family val="3"/>
        <charset val="128"/>
      </rPr>
      <t>）＝</t>
    </r>
    <phoneticPr fontId="3"/>
  </si>
  <si>
    <r>
      <t>Y</t>
    </r>
    <r>
      <rPr>
        <vertAlign val="superscript"/>
        <sz val="11"/>
        <rFont val="ＭＳ Ｐゴシック"/>
        <family val="3"/>
        <charset val="128"/>
      </rPr>
      <t>１</t>
    </r>
    <r>
      <rPr>
        <sz val="11"/>
        <rFont val="ＭＳ Ｐゴシック"/>
        <family val="3"/>
        <charset val="128"/>
      </rPr>
      <t>（ｍｍ）＝</t>
    </r>
    <phoneticPr fontId="3"/>
  </si>
  <si>
    <r>
      <t>Z</t>
    </r>
    <r>
      <rPr>
        <vertAlign val="superscript"/>
        <sz val="11"/>
        <rFont val="Arial"/>
        <family val="2"/>
      </rPr>
      <t>1</t>
    </r>
    <r>
      <rPr>
        <sz val="11"/>
        <rFont val="ＭＳ Ｐゴシック"/>
        <family val="3"/>
        <charset val="128"/>
      </rPr>
      <t>（ｍｍ）＝</t>
    </r>
    <phoneticPr fontId="3"/>
  </si>
  <si>
    <r>
      <t xml:space="preserve">a </t>
    </r>
    <r>
      <rPr>
        <sz val="11"/>
        <rFont val="ＭＳ Ｐゴシック"/>
        <family val="3"/>
        <charset val="128"/>
      </rPr>
      <t>（ｍｍ）</t>
    </r>
    <r>
      <rPr>
        <sz val="11"/>
        <rFont val="Arial"/>
        <family val="2"/>
      </rPr>
      <t xml:space="preserve">  =</t>
    </r>
    <phoneticPr fontId="3"/>
  </si>
  <si>
    <r>
      <t xml:space="preserve">b </t>
    </r>
    <r>
      <rPr>
        <sz val="11"/>
        <rFont val="ＭＳ Ｐゴシック"/>
        <family val="3"/>
        <charset val="128"/>
      </rPr>
      <t>（ｍｍ）</t>
    </r>
    <r>
      <rPr>
        <sz val="11"/>
        <rFont val="Arial"/>
        <family val="2"/>
      </rPr>
      <t xml:space="preserve">  =</t>
    </r>
    <phoneticPr fontId="3"/>
  </si>
  <si>
    <r>
      <t xml:space="preserve">l </t>
    </r>
    <r>
      <rPr>
        <sz val="11"/>
        <rFont val="ＭＳ Ｐゴシック"/>
        <family val="3"/>
        <charset val="128"/>
      </rPr>
      <t>（ｍｍ）</t>
    </r>
    <r>
      <rPr>
        <sz val="11"/>
        <rFont val="Arial"/>
        <family val="2"/>
      </rPr>
      <t xml:space="preserve"> =</t>
    </r>
    <phoneticPr fontId="3"/>
  </si>
  <si>
    <t>point x(fix) =</t>
    <phoneticPr fontId="3"/>
  </si>
  <si>
    <t>point y</t>
    <phoneticPr fontId="3"/>
  </si>
  <si>
    <t>point z(fix) =</t>
    <phoneticPr fontId="3"/>
  </si>
  <si>
    <t>--</t>
    <phoneticPr fontId="3"/>
  </si>
  <si>
    <t>+-</t>
    <phoneticPr fontId="3"/>
  </si>
  <si>
    <t>-+</t>
    <phoneticPr fontId="3"/>
  </si>
  <si>
    <t>++</t>
    <phoneticPr fontId="3"/>
  </si>
  <si>
    <t>sum1</t>
    <phoneticPr fontId="3"/>
  </si>
  <si>
    <t>sum2</t>
    <phoneticPr fontId="3"/>
  </si>
  <si>
    <t>Bz(mT) =</t>
    <phoneticPr fontId="3"/>
  </si>
  <si>
    <t>磁石番号</t>
    <rPh sb="0" eb="2">
      <t>ジシャク</t>
    </rPh>
    <rPh sb="2" eb="4">
      <t>バンゴウ</t>
    </rPh>
    <phoneticPr fontId="3"/>
  </si>
  <si>
    <r>
      <t>a</t>
    </r>
    <r>
      <rPr>
        <vertAlign val="superscript"/>
        <sz val="11"/>
        <rFont val="Arial"/>
        <family val="2"/>
      </rPr>
      <t>n</t>
    </r>
    <r>
      <rPr>
        <sz val="11"/>
        <rFont val="Arial"/>
        <family val="2"/>
      </rPr>
      <t>(mm)</t>
    </r>
    <phoneticPr fontId="3"/>
  </si>
  <si>
    <r>
      <t>b</t>
    </r>
    <r>
      <rPr>
        <vertAlign val="superscript"/>
        <sz val="11"/>
        <rFont val="Arial"/>
        <family val="2"/>
      </rPr>
      <t>n</t>
    </r>
    <r>
      <rPr>
        <sz val="11"/>
        <rFont val="Arial"/>
        <family val="2"/>
      </rPr>
      <t>(mm)</t>
    </r>
    <phoneticPr fontId="3"/>
  </si>
  <si>
    <r>
      <t>l</t>
    </r>
    <r>
      <rPr>
        <vertAlign val="superscript"/>
        <sz val="11"/>
        <rFont val="Arial"/>
        <family val="2"/>
      </rPr>
      <t>n</t>
    </r>
    <r>
      <rPr>
        <sz val="11"/>
        <rFont val="Arial"/>
        <family val="2"/>
      </rPr>
      <t>(mm)</t>
    </r>
    <phoneticPr fontId="3"/>
  </si>
  <si>
    <t>磁石寸法</t>
    <rPh sb="0" eb="2">
      <t>ジシャク</t>
    </rPh>
    <rPh sb="2" eb="4">
      <t>スンポウ</t>
    </rPh>
    <phoneticPr fontId="3"/>
  </si>
  <si>
    <t>磁気特性</t>
    <rPh sb="0" eb="2">
      <t>ジキ</t>
    </rPh>
    <rPh sb="2" eb="4">
      <t>トクセイ</t>
    </rPh>
    <phoneticPr fontId="3"/>
  </si>
  <si>
    <r>
      <t>Bz</t>
    </r>
    <r>
      <rPr>
        <sz val="11"/>
        <rFont val="ＭＳ Ｐゴシック"/>
        <family val="3"/>
        <charset val="128"/>
      </rPr>
      <t>の計算</t>
    </r>
    <rPh sb="3" eb="5">
      <t>ケイサン</t>
    </rPh>
    <phoneticPr fontId="3"/>
  </si>
  <si>
    <t>up+</t>
    <phoneticPr fontId="3"/>
  </si>
  <si>
    <t>up-</t>
    <phoneticPr fontId="3"/>
  </si>
  <si>
    <t>down-</t>
    <phoneticPr fontId="3"/>
  </si>
  <si>
    <t>down+</t>
    <phoneticPr fontId="3"/>
  </si>
  <si>
    <r>
      <t>Bx</t>
    </r>
    <r>
      <rPr>
        <sz val="11"/>
        <rFont val="ＭＳ Ｐゴシック"/>
        <family val="3"/>
        <charset val="128"/>
      </rPr>
      <t>の計算</t>
    </r>
    <rPh sb="3" eb="5">
      <t>ケイサン</t>
    </rPh>
    <phoneticPr fontId="3"/>
  </si>
  <si>
    <r>
      <t>Bx</t>
    </r>
    <r>
      <rPr>
        <sz val="11"/>
        <rFont val="ＭＳ Ｐゴシック"/>
        <family val="3"/>
        <charset val="128"/>
      </rPr>
      <t>（ｍ</t>
    </r>
    <r>
      <rPr>
        <sz val="11"/>
        <rFont val="Arial"/>
        <family val="2"/>
      </rPr>
      <t>T)</t>
    </r>
    <phoneticPr fontId="3"/>
  </si>
  <si>
    <r>
      <t>By</t>
    </r>
    <r>
      <rPr>
        <sz val="11"/>
        <rFont val="ＭＳ Ｐゴシック"/>
        <family val="3"/>
        <charset val="128"/>
      </rPr>
      <t>の計算</t>
    </r>
    <rPh sb="3" eb="5">
      <t>ケイサン</t>
    </rPh>
    <phoneticPr fontId="3"/>
  </si>
  <si>
    <t>３：プログラムの使い方</t>
    <rPh sb="8" eb="9">
      <t>ツカ</t>
    </rPh>
    <rPh sb="10" eb="11">
      <t>カタ</t>
    </rPh>
    <phoneticPr fontId="3"/>
  </si>
  <si>
    <t>０６　OCT’０２</t>
    <phoneticPr fontId="3"/>
  </si>
  <si>
    <t>B（Bx,By,Bz）分布をグラフ化するものです。（磁石は最大１０個まで）</t>
    <rPh sb="11" eb="13">
      <t>ブンプ</t>
    </rPh>
    <rPh sb="17" eb="18">
      <t>カ</t>
    </rPh>
    <rPh sb="26" eb="28">
      <t>ジシャク</t>
    </rPh>
    <rPh sb="29" eb="31">
      <t>サイダイ</t>
    </rPh>
    <rPh sb="33" eb="34">
      <t>コ</t>
    </rPh>
    <phoneticPr fontId="3"/>
  </si>
  <si>
    <t>１．全磁石のワークシートの黄色のコラムの　１.各磁石の定数　欄に磁石１～１０までの磁石定数</t>
    <rPh sb="2" eb="3">
      <t>ゼン</t>
    </rPh>
    <rPh sb="3" eb="5">
      <t>ジシャク</t>
    </rPh>
    <rPh sb="13" eb="15">
      <t>キイロ</t>
    </rPh>
    <rPh sb="23" eb="26">
      <t>カクジシャク</t>
    </rPh>
    <rPh sb="27" eb="29">
      <t>テイスウ</t>
    </rPh>
    <rPh sb="30" eb="31">
      <t>ラン</t>
    </rPh>
    <rPh sb="32" eb="34">
      <t>ジシャク</t>
    </rPh>
    <rPh sb="41" eb="43">
      <t>ジシャク</t>
    </rPh>
    <rPh sb="43" eb="45">
      <t>テイスウ</t>
    </rPh>
    <phoneticPr fontId="3"/>
  </si>
  <si>
    <t>（磁石の固有座標、磁気特性、磁石寸法）をインプットして下さい。磁石が１個の場合は２以降は</t>
    <rPh sb="1" eb="3">
      <t>ジシャク</t>
    </rPh>
    <rPh sb="4" eb="6">
      <t>コユウ</t>
    </rPh>
    <rPh sb="6" eb="8">
      <t>ザヒョウ</t>
    </rPh>
    <rPh sb="9" eb="11">
      <t>ジキ</t>
    </rPh>
    <rPh sb="11" eb="13">
      <t>トクセイ</t>
    </rPh>
    <rPh sb="14" eb="16">
      <t>ジシャク</t>
    </rPh>
    <rPh sb="16" eb="18">
      <t>スンポウ</t>
    </rPh>
    <rPh sb="27" eb="28">
      <t>クダ</t>
    </rPh>
    <rPh sb="31" eb="33">
      <t>ジシャク</t>
    </rPh>
    <rPh sb="35" eb="36">
      <t>コ</t>
    </rPh>
    <rPh sb="37" eb="39">
      <t>バアイ</t>
    </rPh>
    <rPh sb="41" eb="43">
      <t>イコウ</t>
    </rPh>
    <phoneticPr fontId="3"/>
  </si>
  <si>
    <t>何もインプットしなければOKです。</t>
    <rPh sb="0" eb="1">
      <t>ナニ</t>
    </rPh>
    <phoneticPr fontId="3"/>
  </si>
  <si>
    <t>２．次に磁束密度を計算させたい点を２．磁界計算点の黄色いコラムにインプットして下さい。</t>
    <rPh sb="2" eb="3">
      <t>ツギ</t>
    </rPh>
    <rPh sb="4" eb="6">
      <t>ジソク</t>
    </rPh>
    <rPh sb="6" eb="8">
      <t>ミツド</t>
    </rPh>
    <rPh sb="9" eb="11">
      <t>ケイサン</t>
    </rPh>
    <rPh sb="15" eb="16">
      <t>テン</t>
    </rPh>
    <rPh sb="19" eb="21">
      <t>ジカイ</t>
    </rPh>
    <rPh sb="21" eb="23">
      <t>ケイサン</t>
    </rPh>
    <rPh sb="23" eb="24">
      <t>テン</t>
    </rPh>
    <rPh sb="25" eb="27">
      <t>キイロ</t>
    </rPh>
    <rPh sb="39" eb="40">
      <t>クダ</t>
    </rPh>
    <phoneticPr fontId="3"/>
  </si>
  <si>
    <t>点（X、Y、Z）の内　XとZは固定です。Y方向の分布が見れます。ΔYはY方向の計算点の</t>
    <rPh sb="0" eb="1">
      <t>テン</t>
    </rPh>
    <rPh sb="9" eb="10">
      <t>ウチ</t>
    </rPh>
    <rPh sb="15" eb="17">
      <t>コテイ</t>
    </rPh>
    <rPh sb="21" eb="23">
      <t>ホウコウ</t>
    </rPh>
    <rPh sb="24" eb="26">
      <t>ブンプ</t>
    </rPh>
    <rPh sb="27" eb="28">
      <t>ミ</t>
    </rPh>
    <rPh sb="36" eb="38">
      <t>ホウコウ</t>
    </rPh>
    <rPh sb="39" eb="41">
      <t>ケイサン</t>
    </rPh>
    <rPh sb="41" eb="42">
      <t>テン</t>
    </rPh>
    <phoneticPr fontId="3"/>
  </si>
  <si>
    <t>４：その他</t>
    <rPh sb="4" eb="5">
      <t>タ</t>
    </rPh>
    <phoneticPr fontId="3"/>
  </si>
  <si>
    <t>　　本プログラムでは１０個までの磁石で計算できますが磁石間の相対位置は平行移動のみです。</t>
    <rPh sb="2" eb="3">
      <t>ホン</t>
    </rPh>
    <rPh sb="12" eb="13">
      <t>コ</t>
    </rPh>
    <rPh sb="16" eb="18">
      <t>ジシャク</t>
    </rPh>
    <rPh sb="19" eb="21">
      <t>ケイサン</t>
    </rPh>
    <rPh sb="26" eb="28">
      <t>ジシャク</t>
    </rPh>
    <rPh sb="28" eb="29">
      <t>カン</t>
    </rPh>
    <rPh sb="30" eb="32">
      <t>ソウタイ</t>
    </rPh>
    <rPh sb="32" eb="34">
      <t>イチ</t>
    </rPh>
    <rPh sb="35" eb="37">
      <t>ヘイコウ</t>
    </rPh>
    <rPh sb="37" eb="39">
      <t>イドウ</t>
    </rPh>
    <phoneticPr fontId="3"/>
  </si>
  <si>
    <t>磁石同士が回転、あるいは傾いて配置されている場合については取り扱えません。</t>
    <rPh sb="0" eb="2">
      <t>ジシャク</t>
    </rPh>
    <rPh sb="2" eb="4">
      <t>ドウシ</t>
    </rPh>
    <rPh sb="5" eb="7">
      <t>カイテン</t>
    </rPh>
    <rPh sb="12" eb="13">
      <t>カタム</t>
    </rPh>
    <rPh sb="15" eb="17">
      <t>ハイチ</t>
    </rPh>
    <rPh sb="22" eb="24">
      <t>バアイ</t>
    </rPh>
    <rPh sb="29" eb="30">
      <t>ト</t>
    </rPh>
    <rPh sb="31" eb="32">
      <t>アツカ</t>
    </rPh>
    <phoneticPr fontId="3"/>
  </si>
  <si>
    <t>これにつきましてはご要望があれば対応プログラムの製作は可能です。</t>
    <rPh sb="10" eb="12">
      <t>ヨウボウ</t>
    </rPh>
    <rPh sb="16" eb="18">
      <t>タイオウ</t>
    </rPh>
    <rPh sb="24" eb="26">
      <t>セイサク</t>
    </rPh>
    <rPh sb="27" eb="29">
      <t>カノウ</t>
    </rPh>
    <phoneticPr fontId="3"/>
  </si>
  <si>
    <r>
      <t>隣同士間の距離です.（必要に応じて設定ください。） Y</t>
    </r>
    <r>
      <rPr>
        <vertAlign val="superscript"/>
        <sz val="11"/>
        <rFont val="ＭＳ Ｐゴシック"/>
        <family val="3"/>
        <charset val="128"/>
      </rPr>
      <t>START</t>
    </r>
    <r>
      <rPr>
        <sz val="11"/>
        <rFont val="ＭＳ Ｐゴシック"/>
        <family val="3"/>
        <charset val="128"/>
      </rPr>
      <t>は計算の開始点です。</t>
    </r>
    <rPh sb="0" eb="3">
      <t>トナリドウシ</t>
    </rPh>
    <rPh sb="3" eb="4">
      <t>カン</t>
    </rPh>
    <rPh sb="5" eb="7">
      <t>キョリ</t>
    </rPh>
    <rPh sb="11" eb="13">
      <t>ヒツヨウ</t>
    </rPh>
    <rPh sb="14" eb="15">
      <t>オウ</t>
    </rPh>
    <rPh sb="17" eb="19">
      <t>セッテイ</t>
    </rPh>
    <rPh sb="33" eb="35">
      <t>ケイサン</t>
    </rPh>
    <rPh sb="36" eb="38">
      <t>カイシ</t>
    </rPh>
    <rPh sb="38" eb="39">
      <t>テン</t>
    </rPh>
    <phoneticPr fontId="3"/>
  </si>
  <si>
    <t>角柱磁石磁束密度分布計算プログラム（訂１）</t>
    <rPh sb="0" eb="2">
      <t>カクチュウ</t>
    </rPh>
    <rPh sb="2" eb="4">
      <t>ジシャク</t>
    </rPh>
    <rPh sb="4" eb="6">
      <t>ジソク</t>
    </rPh>
    <rPh sb="6" eb="8">
      <t>ミツド</t>
    </rPh>
    <rPh sb="8" eb="10">
      <t>ブンプ</t>
    </rPh>
    <rPh sb="10" eb="12">
      <t>ケイサン</t>
    </rPh>
    <rPh sb="18" eb="19">
      <t>テイ</t>
    </rPh>
    <phoneticPr fontId="3"/>
  </si>
  <si>
    <t>1</t>
    <phoneticPr fontId="3"/>
  </si>
  <si>
    <t>2</t>
    <phoneticPr fontId="3"/>
  </si>
  <si>
    <t>3</t>
  </si>
  <si>
    <t>4</t>
  </si>
  <si>
    <t>5</t>
  </si>
  <si>
    <t>6</t>
  </si>
  <si>
    <t>7</t>
  </si>
  <si>
    <t>8</t>
  </si>
  <si>
    <t>9</t>
  </si>
  <si>
    <t>10</t>
  </si>
  <si>
    <t>角柱磁石（多数個）の表面磁束計算シート</t>
    <rPh sb="0" eb="2">
      <t>カクチュウ</t>
    </rPh>
    <rPh sb="2" eb="4">
      <t>ジシャク</t>
    </rPh>
    <rPh sb="5" eb="7">
      <t>タスウ</t>
    </rPh>
    <rPh sb="7" eb="8">
      <t>コ</t>
    </rPh>
    <rPh sb="10" eb="12">
      <t>ヒョウメン</t>
    </rPh>
    <rPh sb="12" eb="14">
      <t>ジソク</t>
    </rPh>
    <rPh sb="14" eb="16">
      <t>ケイサン</t>
    </rPh>
    <phoneticPr fontId="3"/>
  </si>
  <si>
    <t>黄色セルのみ入力可能です。</t>
    <rPh sb="0" eb="2">
      <t>キイロ</t>
    </rPh>
    <rPh sb="6" eb="8">
      <t>ニュウリョク</t>
    </rPh>
    <rPh sb="8" eb="10">
      <t>カノウ</t>
    </rPh>
    <phoneticPr fontId="3"/>
  </si>
  <si>
    <t>磁石形状入力（磁石は10個まで入力可、各磁石の中心座標、磁気特性、寸法を入力する。）</t>
    <rPh sb="0" eb="2">
      <t>ジシャク</t>
    </rPh>
    <rPh sb="2" eb="4">
      <t>ケイジョウ</t>
    </rPh>
    <rPh sb="4" eb="6">
      <t>ニュウリョク</t>
    </rPh>
    <rPh sb="7" eb="9">
      <t>ジシャク</t>
    </rPh>
    <rPh sb="12" eb="13">
      <t>コ</t>
    </rPh>
    <rPh sb="15" eb="17">
      <t>ニュウリョク</t>
    </rPh>
    <rPh sb="17" eb="18">
      <t>カ</t>
    </rPh>
    <rPh sb="19" eb="22">
      <t>カクジシャク</t>
    </rPh>
    <rPh sb="23" eb="25">
      <t>チュウシン</t>
    </rPh>
    <rPh sb="25" eb="27">
      <t>ザヒョウ</t>
    </rPh>
    <rPh sb="28" eb="30">
      <t>ジキ</t>
    </rPh>
    <rPh sb="30" eb="32">
      <t>トクセイ</t>
    </rPh>
    <rPh sb="33" eb="35">
      <t>スンポウ</t>
    </rPh>
    <rPh sb="36" eb="38">
      <t>ニュウリョク</t>
    </rPh>
    <phoneticPr fontId="3"/>
  </si>
  <si>
    <t>磁石形状と座標系の関係は定義と座標系シートを参照</t>
    <rPh sb="0" eb="2">
      <t>ジシャク</t>
    </rPh>
    <rPh sb="2" eb="4">
      <t>ケイジョウ</t>
    </rPh>
    <rPh sb="5" eb="7">
      <t>ザヒョウ</t>
    </rPh>
    <rPh sb="7" eb="8">
      <t>ケイ</t>
    </rPh>
    <rPh sb="9" eb="11">
      <t>カンケイ</t>
    </rPh>
    <rPh sb="12" eb="14">
      <t>テイギ</t>
    </rPh>
    <rPh sb="15" eb="17">
      <t>ザヒョウ</t>
    </rPh>
    <rPh sb="17" eb="18">
      <t>ケイ</t>
    </rPh>
    <rPh sb="22" eb="24">
      <t>サンショウ</t>
    </rPh>
    <phoneticPr fontId="3"/>
  </si>
  <si>
    <t>固有座標系の原点位置
（磁石上面の中心点）</t>
    <rPh sb="0" eb="2">
      <t>コユウ</t>
    </rPh>
    <rPh sb="2" eb="4">
      <t>ザヒョウ</t>
    </rPh>
    <rPh sb="4" eb="5">
      <t>ケイ</t>
    </rPh>
    <rPh sb="6" eb="8">
      <t>ゲンテン</t>
    </rPh>
    <rPh sb="8" eb="10">
      <t>イチ</t>
    </rPh>
    <rPh sb="12" eb="14">
      <t>ジシャク</t>
    </rPh>
    <rPh sb="14" eb="16">
      <t>ジョウメン</t>
    </rPh>
    <rPh sb="17" eb="19">
      <t>チュウシン</t>
    </rPh>
    <rPh sb="19" eb="20">
      <t>テン</t>
    </rPh>
    <phoneticPr fontId="3"/>
  </si>
  <si>
    <t>各磁石のパラメター</t>
    <rPh sb="0" eb="3">
      <t>カクジシャク</t>
    </rPh>
    <phoneticPr fontId="3"/>
  </si>
  <si>
    <r>
      <t>X</t>
    </r>
    <r>
      <rPr>
        <vertAlign val="superscript"/>
        <sz val="11"/>
        <rFont val="Arial"/>
        <family val="2"/>
      </rPr>
      <t>n</t>
    </r>
    <r>
      <rPr>
        <sz val="11"/>
        <rFont val="ＭＳ Ｐゴシック"/>
        <family val="3"/>
        <charset val="128"/>
      </rPr>
      <t>座標原点</t>
    </r>
    <rPh sb="2" eb="4">
      <t>ザヒョウ</t>
    </rPh>
    <rPh sb="4" eb="6">
      <t>ゲンテン</t>
    </rPh>
    <phoneticPr fontId="3"/>
  </si>
  <si>
    <r>
      <t>Y</t>
    </r>
    <r>
      <rPr>
        <vertAlign val="superscript"/>
        <sz val="11"/>
        <rFont val="Arial"/>
        <family val="2"/>
      </rPr>
      <t>n</t>
    </r>
    <r>
      <rPr>
        <sz val="11"/>
        <rFont val="ＭＳ Ｐゴシック"/>
        <family val="3"/>
        <charset val="128"/>
      </rPr>
      <t>座標原点</t>
    </r>
    <phoneticPr fontId="3"/>
  </si>
  <si>
    <r>
      <t>Z</t>
    </r>
    <r>
      <rPr>
        <vertAlign val="superscript"/>
        <sz val="11"/>
        <rFont val="Arial"/>
        <family val="2"/>
      </rPr>
      <t>n</t>
    </r>
    <r>
      <rPr>
        <sz val="11"/>
        <rFont val="ＭＳ Ｐゴシック"/>
        <family val="3"/>
        <charset val="128"/>
      </rPr>
      <t>座標原点</t>
    </r>
    <phoneticPr fontId="3"/>
  </si>
  <si>
    <r>
      <t>Br</t>
    </r>
    <r>
      <rPr>
        <sz val="11"/>
        <rFont val="ＭＳ Ｐゴシック"/>
        <family val="3"/>
        <charset val="128"/>
      </rPr>
      <t>（ガウス)</t>
    </r>
    <phoneticPr fontId="3"/>
  </si>
  <si>
    <t>磁束密度計算点座標</t>
    <rPh sb="0" eb="2">
      <t>ジソク</t>
    </rPh>
    <rPh sb="2" eb="4">
      <t>ミツド</t>
    </rPh>
    <rPh sb="4" eb="6">
      <t>ケイサン</t>
    </rPh>
    <rPh sb="6" eb="7">
      <t>テン</t>
    </rPh>
    <rPh sb="7" eb="9">
      <t>ザヒョウ</t>
    </rPh>
    <phoneticPr fontId="3"/>
  </si>
  <si>
    <t>磁束密度計算点入力</t>
    <phoneticPr fontId="3"/>
  </si>
  <si>
    <t>計算点各座標</t>
    <rPh sb="0" eb="2">
      <t>ケイサン</t>
    </rPh>
    <rPh sb="2" eb="3">
      <t>テン</t>
    </rPh>
    <rPh sb="3" eb="4">
      <t>カク</t>
    </rPh>
    <rPh sb="4" eb="6">
      <t>ザヒョウ</t>
    </rPh>
    <phoneticPr fontId="3"/>
  </si>
  <si>
    <t>表面磁束計算点入力
（x、z座標は固定）</t>
    <rPh sb="0" eb="2">
      <t>ヒョウメン</t>
    </rPh>
    <rPh sb="2" eb="4">
      <t>ジソク</t>
    </rPh>
    <rPh sb="4" eb="6">
      <t>ケイサン</t>
    </rPh>
    <rPh sb="6" eb="7">
      <t>テン</t>
    </rPh>
    <rPh sb="7" eb="9">
      <t>ニュウリョク</t>
    </rPh>
    <rPh sb="14" eb="16">
      <t>ザヒョウ</t>
    </rPh>
    <rPh sb="17" eb="19">
      <t>コテイ</t>
    </rPh>
    <phoneticPr fontId="3"/>
  </si>
  <si>
    <t>点1</t>
    <rPh sb="0" eb="1">
      <t>テン</t>
    </rPh>
    <phoneticPr fontId="3"/>
  </si>
  <si>
    <t>点2</t>
    <rPh sb="0" eb="1">
      <t>テン</t>
    </rPh>
    <phoneticPr fontId="3"/>
  </si>
  <si>
    <t>点3</t>
    <rPh sb="0" eb="1">
      <t>テン</t>
    </rPh>
    <phoneticPr fontId="3"/>
  </si>
  <si>
    <t>点4</t>
    <rPh sb="0" eb="1">
      <t>テン</t>
    </rPh>
    <phoneticPr fontId="3"/>
  </si>
  <si>
    <t>点5</t>
    <rPh sb="0" eb="1">
      <t>テン</t>
    </rPh>
    <phoneticPr fontId="3"/>
  </si>
  <si>
    <t>点6</t>
    <rPh sb="0" eb="1">
      <t>テン</t>
    </rPh>
    <phoneticPr fontId="3"/>
  </si>
  <si>
    <t>点7</t>
    <rPh sb="0" eb="1">
      <t>テン</t>
    </rPh>
    <phoneticPr fontId="3"/>
  </si>
  <si>
    <t>点8</t>
    <rPh sb="0" eb="1">
      <t>テン</t>
    </rPh>
    <phoneticPr fontId="3"/>
  </si>
  <si>
    <t>点9</t>
    <rPh sb="0" eb="1">
      <t>テン</t>
    </rPh>
    <phoneticPr fontId="3"/>
  </si>
  <si>
    <t>点10</t>
    <rPh sb="0" eb="1">
      <t>テン</t>
    </rPh>
    <phoneticPr fontId="3"/>
  </si>
  <si>
    <t>点11</t>
    <rPh sb="0" eb="1">
      <t>テン</t>
    </rPh>
    <phoneticPr fontId="3"/>
  </si>
  <si>
    <t>点12</t>
    <rPh sb="0" eb="1">
      <t>テン</t>
    </rPh>
    <phoneticPr fontId="3"/>
  </si>
  <si>
    <t>点13</t>
    <rPh sb="0" eb="1">
      <t>テン</t>
    </rPh>
    <phoneticPr fontId="3"/>
  </si>
  <si>
    <t>点14</t>
    <rPh sb="0" eb="1">
      <t>テン</t>
    </rPh>
    <phoneticPr fontId="3"/>
  </si>
  <si>
    <t xml:space="preserve">X座標点（固定）[mm] </t>
    <rPh sb="1" eb="3">
      <t>ザヒョウ</t>
    </rPh>
    <rPh sb="3" eb="4">
      <t>テン</t>
    </rPh>
    <rPh sb="5" eb="7">
      <t>コテイ</t>
    </rPh>
    <phoneticPr fontId="3"/>
  </si>
  <si>
    <t>Y座標点の増分[mm]</t>
    <rPh sb="1" eb="3">
      <t>ザヒョウ</t>
    </rPh>
    <rPh sb="3" eb="4">
      <t>テン</t>
    </rPh>
    <rPh sb="5" eb="7">
      <t>ゾウブン</t>
    </rPh>
    <phoneticPr fontId="3"/>
  </si>
  <si>
    <t>Y座標開始点[mm]</t>
    <rPh sb="1" eb="3">
      <t>ザヒョウ</t>
    </rPh>
    <rPh sb="3" eb="5">
      <t>カイシ</t>
    </rPh>
    <rPh sb="5" eb="6">
      <t>テン</t>
    </rPh>
    <phoneticPr fontId="3"/>
  </si>
  <si>
    <t>Z座標点（固定）[mm]</t>
    <rPh sb="1" eb="3">
      <t>ザヒョウ</t>
    </rPh>
    <rPh sb="3" eb="4">
      <t>テン</t>
    </rPh>
    <rPh sb="5" eb="7">
      <t>コテイ</t>
    </rPh>
    <phoneticPr fontId="3"/>
  </si>
  <si>
    <t>Y</t>
    <phoneticPr fontId="3"/>
  </si>
  <si>
    <t>Bz(ガウス） 
表面磁束密度のZ成分</t>
    <rPh sb="9" eb="11">
      <t>ヒョウメン</t>
    </rPh>
    <rPh sb="11" eb="13">
      <t>ジソク</t>
    </rPh>
    <rPh sb="13" eb="15">
      <t>ミツド</t>
    </rPh>
    <rPh sb="17" eb="19">
      <t>セイブン</t>
    </rPh>
    <phoneticPr fontId="3"/>
  </si>
  <si>
    <t>計算結果</t>
    <rPh sb="0" eb="2">
      <t>ケイサン</t>
    </rPh>
    <rPh sb="2" eb="4">
      <t>ケッカ</t>
    </rPh>
    <phoneticPr fontId="3"/>
  </si>
  <si>
    <r>
      <t>Bx(</t>
    </r>
    <r>
      <rPr>
        <sz val="11"/>
        <rFont val="ＭＳ Ｐゴシック"/>
        <family val="3"/>
        <charset val="128"/>
      </rPr>
      <t>ガウス</t>
    </r>
    <r>
      <rPr>
        <sz val="11"/>
        <rFont val="Arial"/>
        <family val="2"/>
      </rPr>
      <t xml:space="preserve">)
</t>
    </r>
    <r>
      <rPr>
        <sz val="11"/>
        <rFont val="ＭＳ Ｐゴシック"/>
        <family val="3"/>
        <charset val="128"/>
      </rPr>
      <t>表面磁束密度の</t>
    </r>
    <r>
      <rPr>
        <sz val="11"/>
        <rFont val="Arial"/>
        <family val="2"/>
      </rPr>
      <t>X</t>
    </r>
    <r>
      <rPr>
        <sz val="11"/>
        <rFont val="ＭＳ Ｐゴシック"/>
        <family val="3"/>
        <charset val="128"/>
      </rPr>
      <t>成分</t>
    </r>
    <phoneticPr fontId="3"/>
  </si>
  <si>
    <r>
      <t>By(</t>
    </r>
    <r>
      <rPr>
        <sz val="11"/>
        <rFont val="ＭＳ Ｐゴシック"/>
        <family val="3"/>
        <charset val="128"/>
      </rPr>
      <t>ガウス</t>
    </r>
    <r>
      <rPr>
        <sz val="11"/>
        <rFont val="Arial"/>
        <family val="2"/>
      </rPr>
      <t xml:space="preserve">)
</t>
    </r>
    <r>
      <rPr>
        <sz val="11"/>
        <rFont val="ＭＳ Ｐゴシック"/>
        <family val="3"/>
        <charset val="128"/>
      </rPr>
      <t>表面磁束密度の</t>
    </r>
    <r>
      <rPr>
        <sz val="11"/>
        <rFont val="Arial"/>
        <family val="2"/>
      </rPr>
      <t>Y</t>
    </r>
    <r>
      <rPr>
        <sz val="11"/>
        <rFont val="ＭＳ Ｐゴシック"/>
        <family val="3"/>
        <charset val="128"/>
      </rPr>
      <t>成分</t>
    </r>
    <phoneticPr fontId="3"/>
  </si>
  <si>
    <r>
      <t>B(</t>
    </r>
    <r>
      <rPr>
        <sz val="11"/>
        <rFont val="ＭＳ Ｐゴシック"/>
        <family val="3"/>
        <charset val="128"/>
      </rPr>
      <t>ガウス</t>
    </r>
    <r>
      <rPr>
        <sz val="11"/>
        <rFont val="Arial"/>
        <family val="2"/>
      </rPr>
      <t xml:space="preserve">)
</t>
    </r>
    <r>
      <rPr>
        <sz val="11"/>
        <rFont val="ＭＳ Ｐゴシック"/>
        <family val="3"/>
        <charset val="128"/>
      </rPr>
      <t>表面磁束密度の大きさ</t>
    </r>
    <rPh sb="14" eb="15">
      <t>オオ</t>
    </rPh>
    <phoneticPr fontId="3"/>
  </si>
  <si>
    <t>計算結果は、Graphシートにグラフ化されます。</t>
    <rPh sb="0" eb="2">
      <t>ケイサン</t>
    </rPh>
    <rPh sb="2" eb="4">
      <t>ケッカ</t>
    </rPh>
    <rPh sb="18" eb="19">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</si>
</sst>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vertAlign val="superscript"/>
      <sz val="11"/>
      <name val="ＭＳ Ｐゴシック"/>
      <family val="3"/>
      <charset val="128"/>
    </font>
    <font>
      <sz val="11"/>
      <name val="Arial"/>
      <family val="2"/>
    </font>
    <font>
      <vertAlign val="superscript"/>
      <sz val="11"/>
      <name val="Arial"/>
      <family val="2"/>
    </font>
    <font>
      <b/>
      <sz val="11"/>
      <color indexed="10"/>
      <name val="Arial"/>
      <family val="2"/>
    </font>
    <font>
      <b/>
      <sz val="14"/>
      <name val="ＭＳ Ｐゴシック"/>
      <family val="3"/>
      <charset val="128"/>
    </font>
    <font>
      <b/>
      <sz val="11"/>
      <name val="ＭＳ Ｐゴシック"/>
      <family val="3"/>
      <charset val="128"/>
    </font>
    <font>
      <b/>
      <sz val="12"/>
      <name val="ＭＳ Ｐゴシック"/>
      <family val="3"/>
      <charset val="128"/>
    </font>
    <font>
      <b/>
      <u/>
      <sz val="11"/>
      <color indexed="12"/>
      <name val="ＭＳ Ｐゴシック"/>
      <family val="3"/>
      <charset val="128"/>
    </font>
    <font>
      <sz val="12"/>
      <name val="ＭＳ Ｐゴシック"/>
      <family val="3"/>
      <charset val="128"/>
    </font>
    <font>
      <sz val="12"/>
      <name val="Arial"/>
      <family val="2"/>
    </font>
    <font>
      <sz val="11"/>
      <color indexed="8"/>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6"/>
        <bgColor indexed="64"/>
      </patternFill>
    </fill>
    <fill>
      <patternFill patternType="solid">
        <fgColor indexed="9"/>
        <bgColor indexed="64"/>
      </patternFill>
    </fill>
    <fill>
      <patternFill patternType="solid">
        <fgColor indexed="4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right/>
      <top/>
      <bottom/>
      <diagonal style="thin">
        <color indexed="64"/>
      </diagonal>
    </border>
    <border>
      <left style="dotted">
        <color indexed="64"/>
      </left>
      <right/>
      <top style="thin">
        <color indexed="64"/>
      </top>
      <bottom/>
      <diagonal/>
    </border>
    <border>
      <left/>
      <right/>
      <top style="thin">
        <color indexed="64"/>
      </top>
      <bottom/>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diagonalUp="1">
      <left/>
      <right/>
      <top/>
      <bottom style="thin">
        <color indexed="64"/>
      </bottom>
      <diagonal style="thin">
        <color indexed="64"/>
      </diagonal>
    </border>
    <border>
      <left style="dotted">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thin">
        <color indexed="64"/>
      </bottom>
      <diagonal/>
    </border>
    <border diagonalUp="1">
      <left/>
      <right/>
      <top/>
      <bottom/>
      <diagonal style="dotted">
        <color indexed="64"/>
      </diagonal>
    </border>
    <border diagonalUp="1">
      <left/>
      <right style="thin">
        <color indexed="64"/>
      </right>
      <top/>
      <bottom/>
      <diagonal style="thin">
        <color indexed="64"/>
      </diagonal>
    </border>
    <border diagonalUp="1">
      <left style="thin">
        <color indexed="64"/>
      </left>
      <right/>
      <top/>
      <bottom style="thin">
        <color indexed="64"/>
      </bottom>
      <diagonal style="dotted">
        <color indexed="64"/>
      </diagonal>
    </border>
    <border>
      <left/>
      <right style="thin">
        <color indexed="64"/>
      </right>
      <top/>
      <bottom style="thin">
        <color indexed="64"/>
      </bottom>
      <diagonal/>
    </border>
    <border diagonalUp="1">
      <left style="thin">
        <color indexed="64"/>
      </left>
      <right/>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cellStyleXfs>
  <cellXfs count="90">
    <xf numFmtId="0" fontId="0" fillId="0" borderId="0" xfId="0"/>
    <xf numFmtId="0" fontId="6" fillId="0" borderId="0" xfId="0" applyFont="1" applyAlignment="1" applyProtection="1">
      <alignment horizontal="left"/>
    </xf>
    <xf numFmtId="0" fontId="6" fillId="0" borderId="0" xfId="0" applyFont="1" applyAlignment="1" applyProtection="1">
      <alignment horizontal="center"/>
    </xf>
    <xf numFmtId="0" fontId="6" fillId="2" borderId="1" xfId="0" applyFont="1" applyFill="1" applyBorder="1" applyAlignment="1" applyProtection="1">
      <alignment horizontal="center"/>
      <protection locked="0"/>
    </xf>
    <xf numFmtId="0" fontId="6" fillId="0" borderId="0" xfId="0" applyFont="1" applyProtection="1"/>
    <xf numFmtId="0" fontId="6" fillId="0" borderId="0" xfId="0" applyFont="1" applyAlignment="1" applyProtection="1">
      <alignment horizontal="right"/>
    </xf>
    <xf numFmtId="0" fontId="6" fillId="2" borderId="1" xfId="0" applyFont="1" applyFill="1" applyBorder="1" applyAlignment="1" applyProtection="1">
      <alignment horizontal="center"/>
    </xf>
    <xf numFmtId="0" fontId="6" fillId="0" borderId="0" xfId="0" applyFont="1" applyFill="1" applyBorder="1" applyAlignment="1" applyProtection="1">
      <alignment horizontal="right"/>
    </xf>
    <xf numFmtId="0" fontId="6" fillId="0" borderId="2" xfId="0" applyFont="1" applyBorder="1" applyAlignment="1" applyProtection="1">
      <alignment horizontal="center"/>
    </xf>
    <xf numFmtId="0" fontId="6" fillId="3" borderId="0" xfId="0" applyFont="1" applyFill="1" applyAlignment="1" applyProtection="1">
      <alignment horizontal="center"/>
    </xf>
    <xf numFmtId="0" fontId="6" fillId="0" borderId="0" xfId="0" quotePrefix="1" applyFont="1" applyAlignment="1" applyProtection="1">
      <alignment horizontal="center"/>
    </xf>
    <xf numFmtId="0" fontId="6" fillId="4" borderId="0" xfId="0" applyFont="1" applyFill="1" applyProtection="1"/>
    <xf numFmtId="0" fontId="6" fillId="5" borderId="0" xfId="0" applyFont="1" applyFill="1" applyProtection="1"/>
    <xf numFmtId="1" fontId="8" fillId="2" borderId="1" xfId="0" applyNumberFormat="1" applyFont="1" applyFill="1" applyBorder="1" applyAlignment="1" applyProtection="1">
      <alignment horizontal="center"/>
    </xf>
    <xf numFmtId="0" fontId="0" fillId="6" borderId="0" xfId="0" applyFill="1"/>
    <xf numFmtId="0" fontId="0" fillId="6" borderId="2" xfId="0" applyFill="1" applyBorder="1"/>
    <xf numFmtId="0" fontId="0" fillId="6" borderId="3" xfId="0" applyFill="1" applyBorder="1"/>
    <xf numFmtId="0" fontId="0" fillId="6" borderId="4" xfId="0" applyFill="1" applyBorder="1"/>
    <xf numFmtId="0" fontId="0" fillId="6" borderId="5" xfId="0" applyFill="1" applyBorder="1"/>
    <xf numFmtId="0" fontId="0" fillId="6" borderId="6" xfId="0" applyFill="1" applyBorder="1"/>
    <xf numFmtId="0" fontId="0" fillId="6" borderId="7" xfId="0" applyFill="1" applyBorder="1"/>
    <xf numFmtId="0" fontId="0" fillId="6" borderId="8" xfId="0" applyFill="1" applyBorder="1"/>
    <xf numFmtId="0" fontId="0" fillId="6" borderId="9" xfId="0" applyFill="1" applyBorder="1"/>
    <xf numFmtId="0" fontId="0" fillId="6" borderId="10" xfId="0" applyFill="1" applyBorder="1"/>
    <xf numFmtId="0" fontId="0" fillId="6" borderId="11" xfId="0" applyFill="1" applyBorder="1"/>
    <xf numFmtId="0" fontId="0" fillId="6" borderId="12" xfId="0" applyFill="1" applyBorder="1"/>
    <xf numFmtId="0" fontId="0" fillId="6" borderId="0" xfId="0" applyFill="1" applyBorder="1"/>
    <xf numFmtId="0" fontId="0" fillId="6" borderId="13" xfId="0" applyFill="1" applyBorder="1"/>
    <xf numFmtId="0" fontId="0" fillId="6" borderId="14" xfId="0" applyFill="1" applyBorder="1"/>
    <xf numFmtId="0" fontId="0" fillId="6" borderId="15" xfId="0" applyFill="1" applyBorder="1"/>
    <xf numFmtId="0" fontId="0" fillId="6" borderId="16" xfId="0" applyFill="1" applyBorder="1"/>
    <xf numFmtId="0" fontId="0" fillId="6" borderId="17" xfId="0" applyFill="1" applyBorder="1"/>
    <xf numFmtId="0" fontId="0" fillId="6" borderId="18" xfId="0" applyFill="1" applyBorder="1"/>
    <xf numFmtId="0" fontId="0" fillId="6" borderId="19" xfId="0" applyFill="1" applyBorder="1"/>
    <xf numFmtId="0" fontId="0" fillId="6" borderId="20" xfId="0" applyFill="1" applyBorder="1"/>
    <xf numFmtId="0" fontId="0" fillId="6" borderId="21" xfId="0" applyFill="1" applyBorder="1"/>
    <xf numFmtId="0" fontId="0" fillId="6" borderId="22" xfId="0" applyFill="1" applyBorder="1"/>
    <xf numFmtId="0" fontId="0" fillId="6" borderId="0" xfId="0" applyFill="1" applyAlignment="1">
      <alignment horizontal="right"/>
    </xf>
    <xf numFmtId="0" fontId="0" fillId="6" borderId="0" xfId="0" applyFill="1" applyAlignment="1">
      <alignment horizontal="center"/>
    </xf>
    <xf numFmtId="0" fontId="6" fillId="3" borderId="0" xfId="0" applyFont="1" applyFill="1" applyProtection="1"/>
    <xf numFmtId="38" fontId="8" fillId="2" borderId="0" xfId="2" applyFont="1" applyFill="1" applyProtection="1"/>
    <xf numFmtId="0" fontId="6" fillId="6" borderId="0" xfId="0" applyFont="1" applyFill="1" applyAlignment="1" applyProtection="1">
      <alignment horizontal="center"/>
    </xf>
    <xf numFmtId="0" fontId="6" fillId="6" borderId="1" xfId="0" applyFont="1" applyFill="1" applyBorder="1" applyAlignment="1" applyProtection="1">
      <alignment horizontal="center"/>
    </xf>
    <xf numFmtId="0" fontId="9" fillId="6" borderId="0" xfId="0" applyFont="1" applyFill="1" applyAlignment="1" applyProtection="1">
      <alignment horizontal="left"/>
    </xf>
    <xf numFmtId="0" fontId="0" fillId="2" borderId="1" xfId="0" applyFill="1" applyBorder="1" applyAlignment="1" applyProtection="1">
      <alignment horizontal="center"/>
    </xf>
    <xf numFmtId="0" fontId="10" fillId="6" borderId="0" xfId="0" applyFont="1" applyFill="1" applyProtection="1"/>
    <xf numFmtId="0" fontId="0" fillId="6" borderId="0" xfId="0" applyFill="1" applyProtection="1"/>
    <xf numFmtId="0" fontId="0" fillId="6" borderId="0" xfId="0" applyFill="1" applyAlignment="1" applyProtection="1">
      <alignment horizontal="right"/>
    </xf>
    <xf numFmtId="0" fontId="11" fillId="6" borderId="0" xfId="0" applyFont="1" applyFill="1" applyAlignment="1" applyProtection="1">
      <alignment horizontal="center" vertical="center"/>
    </xf>
    <xf numFmtId="0" fontId="11" fillId="6" borderId="0" xfId="0" applyFont="1" applyFill="1" applyAlignment="1" applyProtection="1">
      <alignment horizontal="left" vertical="center"/>
    </xf>
    <xf numFmtId="0" fontId="12" fillId="6" borderId="0" xfId="1" applyFont="1" applyFill="1" applyAlignment="1" applyProtection="1">
      <protection locked="0"/>
    </xf>
    <xf numFmtId="0" fontId="0" fillId="6" borderId="0" xfId="0" applyFill="1" applyAlignment="1" applyProtection="1">
      <alignment horizontal="center"/>
    </xf>
    <xf numFmtId="0" fontId="0" fillId="6" borderId="0" xfId="0" applyFill="1" applyBorder="1" applyAlignment="1" applyProtection="1">
      <alignment horizontal="center"/>
    </xf>
    <xf numFmtId="0" fontId="0" fillId="7" borderId="1" xfId="0" applyFill="1" applyBorder="1" applyAlignment="1" applyProtection="1">
      <alignment horizontal="center" vertical="center"/>
    </xf>
    <xf numFmtId="0" fontId="0" fillId="7" borderId="1" xfId="0" applyFill="1" applyBorder="1" applyAlignment="1" applyProtection="1">
      <alignment horizontal="center" vertical="center" wrapText="1"/>
    </xf>
    <xf numFmtId="0" fontId="0" fillId="6" borderId="1" xfId="0" applyFill="1" applyBorder="1" applyAlignment="1" applyProtection="1">
      <alignment horizontal="center" vertical="center"/>
    </xf>
    <xf numFmtId="0" fontId="6" fillId="6" borderId="23" xfId="0" applyFont="1" applyFill="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6" fillId="6" borderId="24" xfId="0" applyFont="1" applyFill="1" applyBorder="1" applyAlignment="1" applyProtection="1">
      <alignment horizontal="center" vertical="center"/>
    </xf>
    <xf numFmtId="0" fontId="12" fillId="6" borderId="0" xfId="1" applyFont="1" applyFill="1" applyAlignment="1" applyProtection="1"/>
    <xf numFmtId="0" fontId="6" fillId="6" borderId="0" xfId="0" applyFont="1" applyFill="1" applyProtection="1"/>
    <xf numFmtId="49" fontId="6" fillId="6" borderId="0" xfId="0" applyNumberFormat="1" applyFont="1" applyFill="1" applyAlignment="1" applyProtection="1">
      <alignment horizontal="center"/>
    </xf>
    <xf numFmtId="0" fontId="6" fillId="6" borderId="0" xfId="0" applyFont="1" applyFill="1" applyAlignment="1" applyProtection="1">
      <alignment horizontal="right"/>
    </xf>
    <xf numFmtId="49" fontId="0" fillId="7" borderId="1" xfId="0" applyNumberFormat="1" applyFill="1" applyBorder="1" applyAlignment="1" applyProtection="1">
      <alignment horizontal="center" vertical="center"/>
    </xf>
    <xf numFmtId="49" fontId="1" fillId="7" borderId="1" xfId="0" applyNumberFormat="1" applyFont="1" applyFill="1" applyBorder="1" applyAlignment="1" applyProtection="1">
      <alignment horizontal="center" vertical="center"/>
    </xf>
    <xf numFmtId="49" fontId="6" fillId="7" borderId="1" xfId="0" applyNumberFormat="1" applyFont="1" applyFill="1" applyBorder="1" applyAlignment="1" applyProtection="1">
      <alignment horizontal="center"/>
    </xf>
    <xf numFmtId="0" fontId="0" fillId="6" borderId="1" xfId="0" applyFill="1" applyBorder="1" applyAlignment="1" applyProtection="1">
      <alignment horizontal="center"/>
    </xf>
    <xf numFmtId="0" fontId="6" fillId="6" borderId="1" xfId="0" applyFont="1" applyFill="1" applyBorder="1" applyAlignment="1" applyProtection="1">
      <alignment horizontal="center" vertical="center"/>
    </xf>
    <xf numFmtId="0" fontId="0" fillId="6" borderId="0" xfId="0" applyFill="1" applyAlignment="1" applyProtection="1">
      <alignment horizontal="left"/>
    </xf>
    <xf numFmtId="1" fontId="6" fillId="7" borderId="1" xfId="0" applyNumberFormat="1" applyFont="1" applyFill="1" applyBorder="1" applyAlignment="1" applyProtection="1">
      <alignment horizontal="center"/>
    </xf>
    <xf numFmtId="0" fontId="6" fillId="7" borderId="1" xfId="0" applyFont="1" applyFill="1" applyBorder="1" applyAlignment="1" applyProtection="1">
      <alignment horizontal="center" wrapText="1"/>
    </xf>
    <xf numFmtId="38" fontId="6" fillId="7" borderId="1" xfId="2" applyFont="1" applyFill="1" applyBorder="1" applyAlignment="1" applyProtection="1">
      <alignment horizontal="center"/>
    </xf>
    <xf numFmtId="0" fontId="6" fillId="6" borderId="0" xfId="0" applyFont="1" applyFill="1" applyProtection="1">
      <protection locked="0"/>
    </xf>
    <xf numFmtId="0" fontId="0" fillId="7" borderId="23" xfId="0" applyFill="1" applyBorder="1" applyAlignment="1" applyProtection="1">
      <alignment horizontal="center" vertical="center"/>
    </xf>
    <xf numFmtId="0" fontId="0" fillId="7" borderId="25" xfId="0" applyFill="1" applyBorder="1" applyAlignment="1" applyProtection="1">
      <alignment horizontal="center" vertical="center"/>
    </xf>
    <xf numFmtId="0" fontId="0" fillId="7" borderId="24" xfId="0" applyFill="1" applyBorder="1" applyAlignment="1" applyProtection="1">
      <alignment horizontal="center" vertical="center"/>
    </xf>
    <xf numFmtId="0" fontId="0" fillId="6" borderId="1" xfId="0"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0" fillId="6" borderId="1" xfId="0" applyFill="1" applyBorder="1" applyAlignment="1" applyProtection="1">
      <alignment horizontal="center" vertical="center"/>
    </xf>
    <xf numFmtId="0" fontId="6" fillId="6" borderId="1" xfId="0" applyFont="1" applyFill="1" applyBorder="1" applyAlignment="1" applyProtection="1">
      <alignment horizontal="center" vertical="center"/>
    </xf>
    <xf numFmtId="0" fontId="13" fillId="7" borderId="26" xfId="0" applyFont="1" applyFill="1" applyBorder="1" applyAlignment="1" applyProtection="1">
      <alignment horizontal="center" vertical="center"/>
    </xf>
    <xf numFmtId="0" fontId="14" fillId="7" borderId="27" xfId="0" applyFont="1" applyFill="1" applyBorder="1" applyAlignment="1" applyProtection="1">
      <alignment horizontal="center" vertical="center"/>
    </xf>
    <xf numFmtId="0" fontId="14" fillId="7" borderId="28" xfId="0" applyFont="1" applyFill="1" applyBorder="1" applyAlignment="1" applyProtection="1">
      <alignment horizontal="center" vertical="center"/>
    </xf>
    <xf numFmtId="0" fontId="0" fillId="7" borderId="7" xfId="0" applyFill="1" applyBorder="1" applyAlignment="1" applyProtection="1">
      <alignment horizontal="center" vertical="center"/>
    </xf>
    <xf numFmtId="0" fontId="0" fillId="7" borderId="5" xfId="0" applyFill="1" applyBorder="1" applyAlignment="1" applyProtection="1">
      <alignment horizontal="center" vertical="center"/>
    </xf>
    <xf numFmtId="0" fontId="0" fillId="7" borderId="12" xfId="0" applyFill="1" applyBorder="1" applyAlignment="1" applyProtection="1">
      <alignment horizontal="center" vertical="center"/>
    </xf>
    <xf numFmtId="0" fontId="0" fillId="7" borderId="17" xfId="0" applyFill="1" applyBorder="1" applyAlignment="1" applyProtection="1">
      <alignment horizontal="center" vertical="center"/>
    </xf>
    <xf numFmtId="0" fontId="0" fillId="7" borderId="2" xfId="0" applyFill="1" applyBorder="1" applyAlignment="1" applyProtection="1">
      <alignment horizontal="center" vertical="center"/>
    </xf>
    <xf numFmtId="0" fontId="0" fillId="7" borderId="21" xfId="0" applyFill="1" applyBorder="1" applyAlignment="1" applyProtection="1">
      <alignment horizontal="center" vertical="center"/>
    </xf>
    <xf numFmtId="0" fontId="6" fillId="0" borderId="0" xfId="0" applyFont="1" applyAlignment="1" applyProtection="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3" Type="http://schemas.openxmlformats.org/officeDocument/2006/relationships/chartsheet" Target="chartsheets/sheet1.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styles" Target="styles.xml"/><Relationship Id="rId10" Type="http://schemas.openxmlformats.org/officeDocument/2006/relationships/worksheet" Target="worksheets/sheet9.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角柱磁石の表面磁束密度分布</a:t>
            </a:r>
          </a:p>
        </c:rich>
      </c:tx>
      <c:layout>
        <c:manualLayout>
          <c:xMode val="edge"/>
          <c:yMode val="edge"/>
          <c:x val="0.39710444674250256"/>
          <c:y val="2.0338983050847456E-2"/>
        </c:manualLayout>
      </c:layout>
      <c:overlay val="0"/>
      <c:spPr>
        <a:noFill/>
        <a:ln w="25400">
          <a:noFill/>
        </a:ln>
      </c:spPr>
    </c:title>
    <c:autoTitleDeleted val="0"/>
    <c:plotArea>
      <c:layout>
        <c:manualLayout>
          <c:layoutTarget val="inner"/>
          <c:xMode val="edge"/>
          <c:yMode val="edge"/>
          <c:x val="8.9968976215098237E-2"/>
          <c:y val="0.11355932203389831"/>
          <c:w val="0.82523267838676317"/>
          <c:h val="0.81186440677966099"/>
        </c:manualLayout>
      </c:layout>
      <c:scatterChart>
        <c:scatterStyle val="smoothMarker"/>
        <c:varyColors val="0"/>
        <c:ser>
          <c:idx val="0"/>
          <c:order val="0"/>
          <c:tx>
            <c:v>Bz</c:v>
          </c:tx>
          <c:spPr>
            <a:ln w="12700">
              <a:solidFill>
                <a:srgbClr val="000080"/>
              </a:solidFill>
              <a:prstDash val="solid"/>
            </a:ln>
          </c:spPr>
          <c:marker>
            <c:symbol val="diamond"/>
            <c:size val="5"/>
            <c:spPr>
              <a:solidFill>
                <a:srgbClr val="000080"/>
              </a:solidFill>
              <a:ln>
                <a:solidFill>
                  <a:srgbClr val="000080"/>
                </a:solidFill>
                <a:prstDash val="solid"/>
              </a:ln>
            </c:spPr>
          </c:marker>
          <c:xVal>
            <c:numRef>
              <c:f>全体計算シート!$D$25:$Q$25</c:f>
              <c:numCache>
                <c:formatCode>General</c:formatCode>
                <c:ptCount val="1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numCache>
            </c:numRef>
          </c:xVal>
          <c:yVal>
            <c:numRef>
              <c:f>全体計算シート!$D$30:$Q$30</c:f>
              <c:numCache>
                <c:formatCode>0</c:formatCode>
                <c:ptCount val="14"/>
                <c:pt idx="0">
                  <c:v>8371.8397271798403</c:v>
                </c:pt>
                <c:pt idx="1">
                  <c:v>8403.2618029047953</c:v>
                </c:pt>
                <c:pt idx="2">
                  <c:v>8422.2469477038667</c:v>
                </c:pt>
                <c:pt idx="3">
                  <c:v>8400.2656311163119</c:v>
                </c:pt>
                <c:pt idx="4">
                  <c:v>8275.1533725548416</c:v>
                </c:pt>
                <c:pt idx="5">
                  <c:v>7887.9016839698579</c:v>
                </c:pt>
                <c:pt idx="6">
                  <c:v>6737.1933395323949</c:v>
                </c:pt>
                <c:pt idx="7">
                  <c:v>3588.84325111204</c:v>
                </c:pt>
                <c:pt idx="8">
                  <c:v>443.82073244395315</c:v>
                </c:pt>
                <c:pt idx="9">
                  <c:v>-696.85638316665882</c:v>
                </c:pt>
                <c:pt idx="10">
                  <c:v>-1067.2290735948998</c:v>
                </c:pt>
                <c:pt idx="11">
                  <c:v>-1168.3797793626254</c:v>
                </c:pt>
                <c:pt idx="12">
                  <c:v>-1159.0017486374604</c:v>
                </c:pt>
                <c:pt idx="13">
                  <c:v>-1100.8828100025073</c:v>
                </c:pt>
              </c:numCache>
            </c:numRef>
          </c:yVal>
          <c:smooth val="1"/>
          <c:extLst>
            <c:ext xmlns:c16="http://schemas.microsoft.com/office/drawing/2014/chart" uri="{C3380CC4-5D6E-409C-BE32-E72D297353CC}">
              <c16:uniqueId val="{00000000-576B-4AE5-831A-A8C561C76F32}"/>
            </c:ext>
          </c:extLst>
        </c:ser>
        <c:ser>
          <c:idx val="1"/>
          <c:order val="1"/>
          <c:tx>
            <c:v>Bx</c:v>
          </c:tx>
          <c:spPr>
            <a:ln w="12700">
              <a:solidFill>
                <a:srgbClr val="FF00FF"/>
              </a:solidFill>
              <a:prstDash val="solid"/>
            </a:ln>
          </c:spPr>
          <c:marker>
            <c:symbol val="square"/>
            <c:size val="5"/>
            <c:spPr>
              <a:solidFill>
                <a:srgbClr val="FF00FF"/>
              </a:solidFill>
              <a:ln>
                <a:solidFill>
                  <a:srgbClr val="FF00FF"/>
                </a:solidFill>
                <a:prstDash val="solid"/>
              </a:ln>
            </c:spPr>
          </c:marker>
          <c:xVal>
            <c:numRef>
              <c:f>全体計算シート!$D$25:$Q$25</c:f>
              <c:numCache>
                <c:formatCode>General</c:formatCode>
                <c:ptCount val="1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numCache>
            </c:numRef>
          </c:xVal>
          <c:yVal>
            <c:numRef>
              <c:f>全体計算シート!$D$31:$Q$31</c:f>
              <c:numCache>
                <c:formatCode>0</c:formatCode>
                <c:ptCount val="14"/>
                <c:pt idx="0">
                  <c:v>0</c:v>
                </c:pt>
                <c:pt idx="1">
                  <c:v>2.4030857593279901E-13</c:v>
                </c:pt>
                <c:pt idx="2">
                  <c:v>0</c:v>
                </c:pt>
                <c:pt idx="3">
                  <c:v>0</c:v>
                </c:pt>
                <c:pt idx="4">
                  <c:v>0</c:v>
                </c:pt>
                <c:pt idx="5">
                  <c:v>0</c:v>
                </c:pt>
                <c:pt idx="6">
                  <c:v>0</c:v>
                </c:pt>
                <c:pt idx="7">
                  <c:v>0</c:v>
                </c:pt>
                <c:pt idx="8">
                  <c:v>0</c:v>
                </c:pt>
                <c:pt idx="9">
                  <c:v>0</c:v>
                </c:pt>
                <c:pt idx="10">
                  <c:v>0</c:v>
                </c:pt>
                <c:pt idx="11">
                  <c:v>0</c:v>
                </c:pt>
                <c:pt idx="12">
                  <c:v>0</c:v>
                </c:pt>
                <c:pt idx="13">
                  <c:v>0</c:v>
                </c:pt>
              </c:numCache>
            </c:numRef>
          </c:yVal>
          <c:smooth val="1"/>
          <c:extLst>
            <c:ext xmlns:c16="http://schemas.microsoft.com/office/drawing/2014/chart" uri="{C3380CC4-5D6E-409C-BE32-E72D297353CC}">
              <c16:uniqueId val="{00000001-576B-4AE5-831A-A8C561C76F32}"/>
            </c:ext>
          </c:extLst>
        </c:ser>
        <c:ser>
          <c:idx val="2"/>
          <c:order val="2"/>
          <c:tx>
            <c:v>By</c:v>
          </c:tx>
          <c:spPr>
            <a:ln w="12700">
              <a:solidFill>
                <a:srgbClr val="FFFF00"/>
              </a:solidFill>
              <a:prstDash val="solid"/>
            </a:ln>
          </c:spPr>
          <c:marker>
            <c:symbol val="triangle"/>
            <c:size val="5"/>
            <c:spPr>
              <a:solidFill>
                <a:srgbClr val="FFFF00"/>
              </a:solidFill>
              <a:ln>
                <a:solidFill>
                  <a:srgbClr val="FFFF00"/>
                </a:solidFill>
                <a:prstDash val="solid"/>
              </a:ln>
            </c:spPr>
          </c:marker>
          <c:xVal>
            <c:numRef>
              <c:f>全体計算シート!$D$25:$Q$25</c:f>
              <c:numCache>
                <c:formatCode>General</c:formatCode>
                <c:ptCount val="1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numCache>
            </c:numRef>
          </c:xVal>
          <c:yVal>
            <c:numRef>
              <c:f>全体計算シート!$D$32:$Q$32</c:f>
              <c:numCache>
                <c:formatCode>0</c:formatCode>
                <c:ptCount val="14"/>
                <c:pt idx="0">
                  <c:v>629.27294185070298</c:v>
                </c:pt>
                <c:pt idx="1">
                  <c:v>895.48201991551321</c:v>
                </c:pt>
                <c:pt idx="2">
                  <c:v>1218.0200764716351</c:v>
                </c:pt>
                <c:pt idx="3">
                  <c:v>1623.5803597837889</c:v>
                </c:pt>
                <c:pt idx="4">
                  <c:v>2153.0710487302508</c:v>
                </c:pt>
                <c:pt idx="5">
                  <c:v>2871.9748769028101</c:v>
                </c:pt>
                <c:pt idx="6">
                  <c:v>3849.2420513397665</c:v>
                </c:pt>
                <c:pt idx="7">
                  <c:v>4604.2127108020168</c:v>
                </c:pt>
                <c:pt idx="8">
                  <c:v>3879.1673451696233</c:v>
                </c:pt>
                <c:pt idx="9">
                  <c:v>2932.7321930973444</c:v>
                </c:pt>
                <c:pt idx="10">
                  <c:v>2246.5224781037537</c:v>
                </c:pt>
                <c:pt idx="11">
                  <c:v>1752.6443539303746</c:v>
                </c:pt>
                <c:pt idx="12">
                  <c:v>1386.8326451132803</c:v>
                </c:pt>
                <c:pt idx="13">
                  <c:v>1109.6308643316493</c:v>
                </c:pt>
              </c:numCache>
            </c:numRef>
          </c:yVal>
          <c:smooth val="1"/>
          <c:extLst>
            <c:ext xmlns:c16="http://schemas.microsoft.com/office/drawing/2014/chart" uri="{C3380CC4-5D6E-409C-BE32-E72D297353CC}">
              <c16:uniqueId val="{00000002-576B-4AE5-831A-A8C561C76F32}"/>
            </c:ext>
          </c:extLst>
        </c:ser>
        <c:ser>
          <c:idx val="3"/>
          <c:order val="3"/>
          <c:tx>
            <c:v>B</c:v>
          </c:tx>
          <c:spPr>
            <a:ln w="12700">
              <a:solidFill>
                <a:srgbClr val="00FFFF"/>
              </a:solidFill>
              <a:prstDash val="solid"/>
            </a:ln>
          </c:spPr>
          <c:marker>
            <c:symbol val="x"/>
            <c:size val="5"/>
            <c:spPr>
              <a:noFill/>
              <a:ln>
                <a:solidFill>
                  <a:srgbClr val="00FFFF"/>
                </a:solidFill>
                <a:prstDash val="solid"/>
              </a:ln>
            </c:spPr>
          </c:marker>
          <c:xVal>
            <c:numRef>
              <c:f>全体計算シート!$D$25:$Q$25</c:f>
              <c:numCache>
                <c:formatCode>General</c:formatCode>
                <c:ptCount val="1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numCache>
            </c:numRef>
          </c:xVal>
          <c:yVal>
            <c:numRef>
              <c:f>全体計算シート!$D$33:$Q$33</c:f>
              <c:numCache>
                <c:formatCode>#,##0_);[Red]\(#,##0\)</c:formatCode>
                <c:ptCount val="14"/>
                <c:pt idx="0">
                  <c:v>8395.4562027880329</c:v>
                </c:pt>
                <c:pt idx="1">
                  <c:v>8450.840016007327</c:v>
                </c:pt>
                <c:pt idx="2">
                  <c:v>8509.8658364744551</c:v>
                </c:pt>
                <c:pt idx="3">
                  <c:v>8555.7276638512521</c:v>
                </c:pt>
                <c:pt idx="4">
                  <c:v>8550.6653706121706</c:v>
                </c:pt>
                <c:pt idx="5">
                  <c:v>8394.4763189573314</c:v>
                </c:pt>
                <c:pt idx="6">
                  <c:v>7759.2807955403987</c:v>
                </c:pt>
                <c:pt idx="7">
                  <c:v>5837.6853775587542</c:v>
                </c:pt>
                <c:pt idx="8">
                  <c:v>3904.4738614027665</c:v>
                </c:pt>
                <c:pt idx="9">
                  <c:v>3014.3866598679206</c:v>
                </c:pt>
                <c:pt idx="10">
                  <c:v>2487.1351270390714</c:v>
                </c:pt>
                <c:pt idx="11">
                  <c:v>2106.3887438427591</c:v>
                </c:pt>
                <c:pt idx="12">
                  <c:v>1807.3709743427298</c:v>
                </c:pt>
                <c:pt idx="13">
                  <c:v>1563.0814490730863</c:v>
                </c:pt>
              </c:numCache>
            </c:numRef>
          </c:yVal>
          <c:smooth val="1"/>
          <c:extLst>
            <c:ext xmlns:c16="http://schemas.microsoft.com/office/drawing/2014/chart" uri="{C3380CC4-5D6E-409C-BE32-E72D297353CC}">
              <c16:uniqueId val="{00000003-576B-4AE5-831A-A8C561C76F32}"/>
            </c:ext>
          </c:extLst>
        </c:ser>
        <c:dLbls>
          <c:showLegendKey val="0"/>
          <c:showVal val="0"/>
          <c:showCatName val="0"/>
          <c:showSerName val="0"/>
          <c:showPercent val="0"/>
          <c:showBubbleSize val="0"/>
        </c:dLbls>
        <c:axId val="484368840"/>
        <c:axId val="1"/>
      </c:scatterChart>
      <c:valAx>
        <c:axId val="484368840"/>
        <c:scaling>
          <c:orientation val="minMax"/>
        </c:scaling>
        <c:delete val="0"/>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Y</a:t>
                </a:r>
                <a:r>
                  <a:rPr lang="ja-JP" altLang="en-US"/>
                  <a:t>座標（ｍｍ）</a:t>
                </a:r>
              </a:p>
            </c:rich>
          </c:tx>
          <c:layout>
            <c:manualLayout>
              <c:xMode val="edge"/>
              <c:yMode val="edge"/>
              <c:x val="0.45811789038262668"/>
              <c:y val="0.9440677966101694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crossBetween val="midCat"/>
        <c:majorUnit val="2"/>
      </c:valAx>
      <c:valAx>
        <c:axId val="1"/>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磁束密度（</a:t>
                </a:r>
                <a:r>
                  <a:rPr lang="en-US" altLang="ja-JP"/>
                  <a:t>G</a:t>
                </a:r>
                <a:r>
                  <a:rPr lang="ja-JP" altLang="en-US"/>
                  <a:t>）</a:t>
                </a:r>
              </a:p>
            </c:rich>
          </c:tx>
          <c:layout>
            <c:manualLayout>
              <c:xMode val="edge"/>
              <c:yMode val="edge"/>
              <c:x val="1.1375387797311272E-2"/>
              <c:y val="0.44406779661016949"/>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84368840"/>
        <c:crosses val="autoZero"/>
        <c:crossBetween val="midCat"/>
      </c:valAx>
      <c:spPr>
        <a:solidFill>
          <a:srgbClr val="C0C0C0"/>
        </a:solidFill>
        <a:ln w="12700">
          <a:solidFill>
            <a:srgbClr val="808080"/>
          </a:solidFill>
          <a:prstDash val="solid"/>
        </a:ln>
      </c:spPr>
    </c:plotArea>
    <c:legend>
      <c:legendPos val="r"/>
      <c:layout>
        <c:manualLayout>
          <c:xMode val="edge"/>
          <c:yMode val="edge"/>
          <c:x val="0.93691830403309206"/>
          <c:y val="0.45084745762711864"/>
          <c:w val="5.894519131334023E-2"/>
          <c:h val="0.1372881355932203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98" workbookViewId="0"/>
  </sheetViews>
  <sheetProtection password="8D70" content="1"/>
  <pageMargins left="0.75" right="0.75" top="1" bottom="1" header="0.51200000000000001" footer="0.51200000000000001"/>
  <pageSetup paperSize="9" orientation="landscape" horizontalDpi="360" verticalDpi="360" r:id="rId1"/>
  <headerFooter alignWithMargins="0"/>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333375</xdr:colOff>
      <xdr:row>14</xdr:row>
      <xdr:rowOff>0</xdr:rowOff>
    </xdr:from>
    <xdr:to>
      <xdr:col>7</xdr:col>
      <xdr:colOff>333375</xdr:colOff>
      <xdr:row>20</xdr:row>
      <xdr:rowOff>9525</xdr:rowOff>
    </xdr:to>
    <xdr:sp macro="" textlink="">
      <xdr:nvSpPr>
        <xdr:cNvPr id="1026" name="Line 2">
          <a:extLst>
            <a:ext uri="{FF2B5EF4-FFF2-40B4-BE49-F238E27FC236}">
              <a16:creationId xmlns:a16="http://schemas.microsoft.com/office/drawing/2014/main" id="{CFF42BEF-0839-1C65-789E-DAE3A6331D83}"/>
            </a:ext>
          </a:extLst>
        </xdr:cNvPr>
        <xdr:cNvSpPr>
          <a:spLocks noChangeShapeType="1"/>
        </xdr:cNvSpPr>
      </xdr:nvSpPr>
      <xdr:spPr bwMode="auto">
        <a:xfrm>
          <a:off x="3209925" y="2514600"/>
          <a:ext cx="0" cy="1209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123825</xdr:rowOff>
    </xdr:from>
    <xdr:to>
      <xdr:col>5</xdr:col>
      <xdr:colOff>0</xdr:colOff>
      <xdr:row>23</xdr:row>
      <xdr:rowOff>123825</xdr:rowOff>
    </xdr:to>
    <xdr:sp macro="" textlink="">
      <xdr:nvSpPr>
        <xdr:cNvPr id="1028" name="Line 4">
          <a:extLst>
            <a:ext uri="{FF2B5EF4-FFF2-40B4-BE49-F238E27FC236}">
              <a16:creationId xmlns:a16="http://schemas.microsoft.com/office/drawing/2014/main" id="{F3646D7E-6FD4-0612-D34D-32988BD29E75}"/>
            </a:ext>
          </a:extLst>
        </xdr:cNvPr>
        <xdr:cNvSpPr>
          <a:spLocks noChangeShapeType="1"/>
        </xdr:cNvSpPr>
      </xdr:nvSpPr>
      <xdr:spPr bwMode="auto">
        <a:xfrm>
          <a:off x="695325" y="4438650"/>
          <a:ext cx="1323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104775</xdr:rowOff>
    </xdr:from>
    <xdr:to>
      <xdr:col>6</xdr:col>
      <xdr:colOff>419100</xdr:colOff>
      <xdr:row>23</xdr:row>
      <xdr:rowOff>133350</xdr:rowOff>
    </xdr:to>
    <xdr:sp macro="" textlink="">
      <xdr:nvSpPr>
        <xdr:cNvPr id="1029" name="Line 5">
          <a:extLst>
            <a:ext uri="{FF2B5EF4-FFF2-40B4-BE49-F238E27FC236}">
              <a16:creationId xmlns:a16="http://schemas.microsoft.com/office/drawing/2014/main" id="{5DF424EC-CA1E-1C48-1BF1-7DB82FFF0DEE}"/>
            </a:ext>
          </a:extLst>
        </xdr:cNvPr>
        <xdr:cNvSpPr>
          <a:spLocks noChangeShapeType="1"/>
        </xdr:cNvSpPr>
      </xdr:nvSpPr>
      <xdr:spPr bwMode="auto">
        <a:xfrm flipV="1">
          <a:off x="2019300" y="4019550"/>
          <a:ext cx="8477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16</xdr:row>
      <xdr:rowOff>95250</xdr:rowOff>
    </xdr:from>
    <xdr:to>
      <xdr:col>4</xdr:col>
      <xdr:colOff>133350</xdr:colOff>
      <xdr:row>20</xdr:row>
      <xdr:rowOff>161925</xdr:rowOff>
    </xdr:to>
    <xdr:sp macro="" textlink="">
      <xdr:nvSpPr>
        <xdr:cNvPr id="1030" name="AutoShape 6">
          <a:extLst>
            <a:ext uri="{FF2B5EF4-FFF2-40B4-BE49-F238E27FC236}">
              <a16:creationId xmlns:a16="http://schemas.microsoft.com/office/drawing/2014/main" id="{B74C03D8-CF79-4CCD-DFDC-0ACD1CDDC4F2}"/>
            </a:ext>
          </a:extLst>
        </xdr:cNvPr>
        <xdr:cNvSpPr>
          <a:spLocks noChangeArrowheads="1"/>
        </xdr:cNvSpPr>
      </xdr:nvSpPr>
      <xdr:spPr bwMode="auto">
        <a:xfrm>
          <a:off x="1657350" y="3009900"/>
          <a:ext cx="257175" cy="866775"/>
        </a:xfrm>
        <a:prstGeom prst="upArrow">
          <a:avLst>
            <a:gd name="adj1" fmla="val 50000"/>
            <a:gd name="adj2" fmla="val 84259"/>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200025</xdr:colOff>
      <xdr:row>18</xdr:row>
      <xdr:rowOff>142875</xdr:rowOff>
    </xdr:from>
    <xdr:to>
      <xdr:col>4</xdr:col>
      <xdr:colOff>333375</xdr:colOff>
      <xdr:row>20</xdr:row>
      <xdr:rowOff>19050</xdr:rowOff>
    </xdr:to>
    <xdr:sp macro="" textlink="">
      <xdr:nvSpPr>
        <xdr:cNvPr id="1031" name="Text Box 7">
          <a:extLst>
            <a:ext uri="{FF2B5EF4-FFF2-40B4-BE49-F238E27FC236}">
              <a16:creationId xmlns:a16="http://schemas.microsoft.com/office/drawing/2014/main" id="{13737077-18F0-A5DC-A5A8-E018CD5429D1}"/>
            </a:ext>
          </a:extLst>
        </xdr:cNvPr>
        <xdr:cNvSpPr txBox="1">
          <a:spLocks noChangeArrowheads="1"/>
        </xdr:cNvSpPr>
      </xdr:nvSpPr>
      <xdr:spPr bwMode="auto">
        <a:xfrm>
          <a:off x="885825" y="3457575"/>
          <a:ext cx="11334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M(磁化方向）</a:t>
          </a:r>
        </a:p>
      </xdr:txBody>
    </xdr:sp>
    <xdr:clientData/>
  </xdr:twoCellAnchor>
  <xdr:twoCellAnchor>
    <xdr:from>
      <xdr:col>4</xdr:col>
      <xdr:colOff>0</xdr:colOff>
      <xdr:row>15</xdr:row>
      <xdr:rowOff>9525</xdr:rowOff>
    </xdr:from>
    <xdr:to>
      <xdr:col>8</xdr:col>
      <xdr:colOff>419100</xdr:colOff>
      <xdr:row>15</xdr:row>
      <xdr:rowOff>9525</xdr:rowOff>
    </xdr:to>
    <xdr:sp macro="" textlink="">
      <xdr:nvSpPr>
        <xdr:cNvPr id="1033" name="Line 9">
          <a:extLst>
            <a:ext uri="{FF2B5EF4-FFF2-40B4-BE49-F238E27FC236}">
              <a16:creationId xmlns:a16="http://schemas.microsoft.com/office/drawing/2014/main" id="{7EEACCD2-325B-CBF4-6986-EDF2CAE090C2}"/>
            </a:ext>
          </a:extLst>
        </xdr:cNvPr>
        <xdr:cNvSpPr>
          <a:spLocks noChangeShapeType="1"/>
        </xdr:cNvSpPr>
      </xdr:nvSpPr>
      <xdr:spPr bwMode="auto">
        <a:xfrm>
          <a:off x="1781175" y="2724150"/>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447675</xdr:colOff>
      <xdr:row>15</xdr:row>
      <xdr:rowOff>0</xdr:rowOff>
    </xdr:from>
    <xdr:to>
      <xdr:col>4</xdr:col>
      <xdr:colOff>9525</xdr:colOff>
      <xdr:row>17</xdr:row>
      <xdr:rowOff>190500</xdr:rowOff>
    </xdr:to>
    <xdr:sp macro="" textlink="">
      <xdr:nvSpPr>
        <xdr:cNvPr id="1034" name="Line 10">
          <a:extLst>
            <a:ext uri="{FF2B5EF4-FFF2-40B4-BE49-F238E27FC236}">
              <a16:creationId xmlns:a16="http://schemas.microsoft.com/office/drawing/2014/main" id="{B1C2E606-0C10-4590-5037-2517D92C17AE}"/>
            </a:ext>
          </a:extLst>
        </xdr:cNvPr>
        <xdr:cNvSpPr>
          <a:spLocks noChangeShapeType="1"/>
        </xdr:cNvSpPr>
      </xdr:nvSpPr>
      <xdr:spPr bwMode="auto">
        <a:xfrm flipV="1">
          <a:off x="447675" y="2714625"/>
          <a:ext cx="1343025" cy="590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28575</xdr:rowOff>
    </xdr:from>
    <xdr:to>
      <xdr:col>4</xdr:col>
      <xdr:colOff>0</xdr:colOff>
      <xdr:row>15</xdr:row>
      <xdr:rowOff>9525</xdr:rowOff>
    </xdr:to>
    <xdr:sp macro="" textlink="">
      <xdr:nvSpPr>
        <xdr:cNvPr id="1035" name="Line 11">
          <a:extLst>
            <a:ext uri="{FF2B5EF4-FFF2-40B4-BE49-F238E27FC236}">
              <a16:creationId xmlns:a16="http://schemas.microsoft.com/office/drawing/2014/main" id="{76C5670E-D4CE-EEDC-AF2D-41B2822D7701}"/>
            </a:ext>
          </a:extLst>
        </xdr:cNvPr>
        <xdr:cNvSpPr>
          <a:spLocks noChangeShapeType="1"/>
        </xdr:cNvSpPr>
      </xdr:nvSpPr>
      <xdr:spPr bwMode="auto">
        <a:xfrm flipV="1">
          <a:off x="1781175" y="1771650"/>
          <a:ext cx="0"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19050</xdr:rowOff>
    </xdr:from>
    <xdr:to>
      <xdr:col>4</xdr:col>
      <xdr:colOff>0</xdr:colOff>
      <xdr:row>38</xdr:row>
      <xdr:rowOff>9525</xdr:rowOff>
    </xdr:to>
    <xdr:sp macro="" textlink="">
      <xdr:nvSpPr>
        <xdr:cNvPr id="1036" name="Line 12">
          <a:extLst>
            <a:ext uri="{FF2B5EF4-FFF2-40B4-BE49-F238E27FC236}">
              <a16:creationId xmlns:a16="http://schemas.microsoft.com/office/drawing/2014/main" id="{D5FC6AB5-6DA8-410F-7B3C-C9FC7E135559}"/>
            </a:ext>
          </a:extLst>
        </xdr:cNvPr>
        <xdr:cNvSpPr>
          <a:spLocks noChangeShapeType="1"/>
        </xdr:cNvSpPr>
      </xdr:nvSpPr>
      <xdr:spPr bwMode="auto">
        <a:xfrm>
          <a:off x="1781175" y="5448300"/>
          <a:ext cx="0" cy="1704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9525</xdr:rowOff>
    </xdr:from>
    <xdr:to>
      <xdr:col>9</xdr:col>
      <xdr:colOff>238125</xdr:colOff>
      <xdr:row>38</xdr:row>
      <xdr:rowOff>9525</xdr:rowOff>
    </xdr:to>
    <xdr:sp macro="" textlink="">
      <xdr:nvSpPr>
        <xdr:cNvPr id="1037" name="Line 13">
          <a:extLst>
            <a:ext uri="{FF2B5EF4-FFF2-40B4-BE49-F238E27FC236}">
              <a16:creationId xmlns:a16="http://schemas.microsoft.com/office/drawing/2014/main" id="{E532E749-2BEA-6696-B0E5-47B3141A9A47}"/>
            </a:ext>
          </a:extLst>
        </xdr:cNvPr>
        <xdr:cNvSpPr>
          <a:spLocks noChangeShapeType="1"/>
        </xdr:cNvSpPr>
      </xdr:nvSpPr>
      <xdr:spPr bwMode="auto">
        <a:xfrm>
          <a:off x="1781175" y="7153275"/>
          <a:ext cx="2190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85725</xdr:colOff>
      <xdr:row>38</xdr:row>
      <xdr:rowOff>0</xdr:rowOff>
    </xdr:from>
    <xdr:to>
      <xdr:col>4</xdr:col>
      <xdr:colOff>9525</xdr:colOff>
      <xdr:row>43</xdr:row>
      <xdr:rowOff>0</xdr:rowOff>
    </xdr:to>
    <xdr:sp macro="" textlink="">
      <xdr:nvSpPr>
        <xdr:cNvPr id="1038" name="Line 14">
          <a:extLst>
            <a:ext uri="{FF2B5EF4-FFF2-40B4-BE49-F238E27FC236}">
              <a16:creationId xmlns:a16="http://schemas.microsoft.com/office/drawing/2014/main" id="{E2238CE0-3925-6F92-A07D-B16C43CBD1E8}"/>
            </a:ext>
          </a:extLst>
        </xdr:cNvPr>
        <xdr:cNvSpPr>
          <a:spLocks noChangeShapeType="1"/>
        </xdr:cNvSpPr>
      </xdr:nvSpPr>
      <xdr:spPr bwMode="auto">
        <a:xfrm flipH="1">
          <a:off x="771525" y="7143750"/>
          <a:ext cx="1019175"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314325</xdr:colOff>
      <xdr:row>34</xdr:row>
      <xdr:rowOff>0</xdr:rowOff>
    </xdr:from>
    <xdr:to>
      <xdr:col>6</xdr:col>
      <xdr:colOff>419100</xdr:colOff>
      <xdr:row>36</xdr:row>
      <xdr:rowOff>104775</xdr:rowOff>
    </xdr:to>
    <xdr:sp macro="" textlink="">
      <xdr:nvSpPr>
        <xdr:cNvPr id="1039" name="Line 15">
          <a:extLst>
            <a:ext uri="{FF2B5EF4-FFF2-40B4-BE49-F238E27FC236}">
              <a16:creationId xmlns:a16="http://schemas.microsoft.com/office/drawing/2014/main" id="{E2666854-6689-36F9-5500-435DFCADFC11}"/>
            </a:ext>
          </a:extLst>
        </xdr:cNvPr>
        <xdr:cNvSpPr>
          <a:spLocks noChangeShapeType="1"/>
        </xdr:cNvSpPr>
      </xdr:nvSpPr>
      <xdr:spPr bwMode="auto">
        <a:xfrm flipH="1">
          <a:off x="2333625" y="6372225"/>
          <a:ext cx="53340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34</xdr:row>
      <xdr:rowOff>0</xdr:rowOff>
    </xdr:from>
    <xdr:to>
      <xdr:col>9</xdr:col>
      <xdr:colOff>76200</xdr:colOff>
      <xdr:row>34</xdr:row>
      <xdr:rowOff>0</xdr:rowOff>
    </xdr:to>
    <xdr:sp macro="" textlink="">
      <xdr:nvSpPr>
        <xdr:cNvPr id="1040" name="Line 16">
          <a:extLst>
            <a:ext uri="{FF2B5EF4-FFF2-40B4-BE49-F238E27FC236}">
              <a16:creationId xmlns:a16="http://schemas.microsoft.com/office/drawing/2014/main" id="{ED41E75C-F942-5CA3-B6E6-F648F4EAC003}"/>
            </a:ext>
          </a:extLst>
        </xdr:cNvPr>
        <xdr:cNvSpPr>
          <a:spLocks noChangeShapeType="1"/>
        </xdr:cNvSpPr>
      </xdr:nvSpPr>
      <xdr:spPr bwMode="auto">
        <a:xfrm>
          <a:off x="2886075" y="6372225"/>
          <a:ext cx="923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419100</xdr:colOff>
      <xdr:row>30</xdr:row>
      <xdr:rowOff>66675</xdr:rowOff>
    </xdr:from>
    <xdr:to>
      <xdr:col>6</xdr:col>
      <xdr:colOff>419100</xdr:colOff>
      <xdr:row>34</xdr:row>
      <xdr:rowOff>9525</xdr:rowOff>
    </xdr:to>
    <xdr:sp macro="" textlink="">
      <xdr:nvSpPr>
        <xdr:cNvPr id="1041" name="Line 17">
          <a:extLst>
            <a:ext uri="{FF2B5EF4-FFF2-40B4-BE49-F238E27FC236}">
              <a16:creationId xmlns:a16="http://schemas.microsoft.com/office/drawing/2014/main" id="{C915F64A-3DE5-EA86-F8E2-A1B160F59802}"/>
            </a:ext>
          </a:extLst>
        </xdr:cNvPr>
        <xdr:cNvSpPr>
          <a:spLocks noChangeShapeType="1"/>
        </xdr:cNvSpPr>
      </xdr:nvSpPr>
      <xdr:spPr bwMode="auto">
        <a:xfrm flipV="1">
          <a:off x="2867025" y="569595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419100</xdr:colOff>
      <xdr:row>34</xdr:row>
      <xdr:rowOff>9525</xdr:rowOff>
    </xdr:from>
    <xdr:to>
      <xdr:col>7</xdr:col>
      <xdr:colOff>0</xdr:colOff>
      <xdr:row>41</xdr:row>
      <xdr:rowOff>114300</xdr:rowOff>
    </xdr:to>
    <xdr:sp macro="" textlink="">
      <xdr:nvSpPr>
        <xdr:cNvPr id="1042" name="Line 18">
          <a:extLst>
            <a:ext uri="{FF2B5EF4-FFF2-40B4-BE49-F238E27FC236}">
              <a16:creationId xmlns:a16="http://schemas.microsoft.com/office/drawing/2014/main" id="{079F90CF-880C-17FB-D4AD-688BCFD08A1F}"/>
            </a:ext>
          </a:extLst>
        </xdr:cNvPr>
        <xdr:cNvSpPr>
          <a:spLocks noChangeShapeType="1"/>
        </xdr:cNvSpPr>
      </xdr:nvSpPr>
      <xdr:spPr bwMode="auto">
        <a:xfrm>
          <a:off x="2867025" y="6381750"/>
          <a:ext cx="9525" cy="14478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38</xdr:row>
      <xdr:rowOff>0</xdr:rowOff>
    </xdr:from>
    <xdr:to>
      <xdr:col>8</xdr:col>
      <xdr:colOff>133350</xdr:colOff>
      <xdr:row>41</xdr:row>
      <xdr:rowOff>114300</xdr:rowOff>
    </xdr:to>
    <xdr:sp macro="" textlink="">
      <xdr:nvSpPr>
        <xdr:cNvPr id="1043" name="Line 19">
          <a:extLst>
            <a:ext uri="{FF2B5EF4-FFF2-40B4-BE49-F238E27FC236}">
              <a16:creationId xmlns:a16="http://schemas.microsoft.com/office/drawing/2014/main" id="{0B619752-BBA6-4945-74B7-8F0CB4C4D269}"/>
            </a:ext>
          </a:extLst>
        </xdr:cNvPr>
        <xdr:cNvSpPr>
          <a:spLocks noChangeShapeType="1"/>
        </xdr:cNvSpPr>
      </xdr:nvSpPr>
      <xdr:spPr bwMode="auto">
        <a:xfrm flipV="1">
          <a:off x="2876550" y="7143750"/>
          <a:ext cx="561975" cy="6858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41</xdr:row>
      <xdr:rowOff>123825</xdr:rowOff>
    </xdr:from>
    <xdr:to>
      <xdr:col>7</xdr:col>
      <xdr:colOff>0</xdr:colOff>
      <xdr:row>41</xdr:row>
      <xdr:rowOff>123825</xdr:rowOff>
    </xdr:to>
    <xdr:sp macro="" textlink="">
      <xdr:nvSpPr>
        <xdr:cNvPr id="1044" name="Line 20">
          <a:extLst>
            <a:ext uri="{FF2B5EF4-FFF2-40B4-BE49-F238E27FC236}">
              <a16:creationId xmlns:a16="http://schemas.microsoft.com/office/drawing/2014/main" id="{88185C98-076C-A9A5-3627-27F5661D6460}"/>
            </a:ext>
          </a:extLst>
        </xdr:cNvPr>
        <xdr:cNvSpPr>
          <a:spLocks noChangeShapeType="1"/>
        </xdr:cNvSpPr>
      </xdr:nvSpPr>
      <xdr:spPr bwMode="auto">
        <a:xfrm flipH="1">
          <a:off x="1066800" y="7839075"/>
          <a:ext cx="18097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30</xdr:row>
      <xdr:rowOff>85725</xdr:rowOff>
    </xdr:from>
    <xdr:to>
      <xdr:col>7</xdr:col>
      <xdr:colOff>9525</xdr:colOff>
      <xdr:row>34</xdr:row>
      <xdr:rowOff>9525</xdr:rowOff>
    </xdr:to>
    <xdr:sp macro="" textlink="">
      <xdr:nvSpPr>
        <xdr:cNvPr id="1046" name="Line 22">
          <a:extLst>
            <a:ext uri="{FF2B5EF4-FFF2-40B4-BE49-F238E27FC236}">
              <a16:creationId xmlns:a16="http://schemas.microsoft.com/office/drawing/2014/main" id="{A30DD329-72F6-3B32-3A34-65B9E5DECDF7}"/>
            </a:ext>
          </a:extLst>
        </xdr:cNvPr>
        <xdr:cNvSpPr>
          <a:spLocks noChangeShapeType="1"/>
        </xdr:cNvSpPr>
      </xdr:nvSpPr>
      <xdr:spPr bwMode="auto">
        <a:xfrm>
          <a:off x="1790700" y="5715000"/>
          <a:ext cx="1095375" cy="6667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219075</xdr:colOff>
      <xdr:row>40</xdr:row>
      <xdr:rowOff>66675</xdr:rowOff>
    </xdr:from>
    <xdr:to>
      <xdr:col>5</xdr:col>
      <xdr:colOff>47625</xdr:colOff>
      <xdr:row>40</xdr:row>
      <xdr:rowOff>66675</xdr:rowOff>
    </xdr:to>
    <xdr:sp macro="" textlink="">
      <xdr:nvSpPr>
        <xdr:cNvPr id="1048" name="Line 24">
          <a:extLst>
            <a:ext uri="{FF2B5EF4-FFF2-40B4-BE49-F238E27FC236}">
              <a16:creationId xmlns:a16="http://schemas.microsoft.com/office/drawing/2014/main" id="{5260BFB3-932C-4651-9741-0F1BB07283E3}"/>
            </a:ext>
          </a:extLst>
        </xdr:cNvPr>
        <xdr:cNvSpPr>
          <a:spLocks noChangeShapeType="1"/>
        </xdr:cNvSpPr>
      </xdr:nvSpPr>
      <xdr:spPr bwMode="auto">
        <a:xfrm>
          <a:off x="1333500" y="7581900"/>
          <a:ext cx="7334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47625</xdr:colOff>
      <xdr:row>37</xdr:row>
      <xdr:rowOff>190500</xdr:rowOff>
    </xdr:from>
    <xdr:to>
      <xdr:col>6</xdr:col>
      <xdr:colOff>19050</xdr:colOff>
      <xdr:row>40</xdr:row>
      <xdr:rowOff>57150</xdr:rowOff>
    </xdr:to>
    <xdr:sp macro="" textlink="">
      <xdr:nvSpPr>
        <xdr:cNvPr id="1049" name="Line 25">
          <a:extLst>
            <a:ext uri="{FF2B5EF4-FFF2-40B4-BE49-F238E27FC236}">
              <a16:creationId xmlns:a16="http://schemas.microsoft.com/office/drawing/2014/main" id="{A8CBB4FC-632D-40A7-EE7A-E637BD445480}"/>
            </a:ext>
          </a:extLst>
        </xdr:cNvPr>
        <xdr:cNvSpPr>
          <a:spLocks noChangeShapeType="1"/>
        </xdr:cNvSpPr>
      </xdr:nvSpPr>
      <xdr:spPr bwMode="auto">
        <a:xfrm flipV="1">
          <a:off x="2066925" y="7134225"/>
          <a:ext cx="400050" cy="4381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37</xdr:row>
      <xdr:rowOff>66675</xdr:rowOff>
    </xdr:from>
    <xdr:to>
      <xdr:col>5</xdr:col>
      <xdr:colOff>28575</xdr:colOff>
      <xdr:row>40</xdr:row>
      <xdr:rowOff>76200</xdr:rowOff>
    </xdr:to>
    <xdr:sp macro="" textlink="">
      <xdr:nvSpPr>
        <xdr:cNvPr id="1050" name="Line 26">
          <a:extLst>
            <a:ext uri="{FF2B5EF4-FFF2-40B4-BE49-F238E27FC236}">
              <a16:creationId xmlns:a16="http://schemas.microsoft.com/office/drawing/2014/main" id="{DBE11D69-8C42-C89A-3BC5-EF06E723057A}"/>
            </a:ext>
          </a:extLst>
        </xdr:cNvPr>
        <xdr:cNvSpPr>
          <a:spLocks noChangeShapeType="1"/>
        </xdr:cNvSpPr>
      </xdr:nvSpPr>
      <xdr:spPr bwMode="auto">
        <a:xfrm flipV="1">
          <a:off x="2047875" y="7010400"/>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35</xdr:row>
      <xdr:rowOff>9525</xdr:rowOff>
    </xdr:from>
    <xdr:to>
      <xdr:col>5</xdr:col>
      <xdr:colOff>28575</xdr:colOff>
      <xdr:row>37</xdr:row>
      <xdr:rowOff>47625</xdr:rowOff>
    </xdr:to>
    <xdr:sp macro="" textlink="">
      <xdr:nvSpPr>
        <xdr:cNvPr id="1052" name="Line 28">
          <a:extLst>
            <a:ext uri="{FF2B5EF4-FFF2-40B4-BE49-F238E27FC236}">
              <a16:creationId xmlns:a16="http://schemas.microsoft.com/office/drawing/2014/main" id="{91D445CA-C9C7-B594-DD49-E94327C2C053}"/>
            </a:ext>
          </a:extLst>
        </xdr:cNvPr>
        <xdr:cNvSpPr>
          <a:spLocks noChangeShapeType="1"/>
        </xdr:cNvSpPr>
      </xdr:nvSpPr>
      <xdr:spPr bwMode="auto">
        <a:xfrm flipH="1" flipV="1">
          <a:off x="1790700" y="6581775"/>
          <a:ext cx="257175" cy="4095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absoluteAnchor>
    <xdr:pos x="0" y="0"/>
    <xdr:ext cx="9213980" cy="5617806"/>
    <xdr:graphicFrame macro="">
      <xdr:nvGraphicFramePr>
        <xdr:cNvPr id="2" name="グラフ 1">
          <a:extLst>
            <a:ext uri="{FF2B5EF4-FFF2-40B4-BE49-F238E27FC236}">
              <a16:creationId xmlns:a16="http://schemas.microsoft.com/office/drawing/2014/main" id="{191B2760-EB36-DEAD-43AA-2C76B13AEDA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7"/>
  <sheetViews>
    <sheetView tabSelected="1" workbookViewId="0">
      <selection activeCell="K10" sqref="K10"/>
    </sheetView>
  </sheetViews>
  <sheetFormatPr defaultRowHeight="13.5" x14ac:dyDescent="0.15"/>
  <cols>
    <col min="1" max="1" width="9" style="14"/>
    <col min="2" max="3" width="5.625" style="14" customWidth="1"/>
    <col min="4" max="5" width="3.125" style="14" customWidth="1"/>
    <col min="6" max="10" width="5.625" style="14" customWidth="1"/>
    <col min="11" max="16384" width="9" style="14"/>
  </cols>
  <sheetData>
    <row r="2" spans="1:12" x14ac:dyDescent="0.15">
      <c r="A2" s="14" t="s">
        <v>138</v>
      </c>
      <c r="L2" s="14" t="s">
        <v>126</v>
      </c>
    </row>
    <row r="3" spans="1:12" x14ac:dyDescent="0.15">
      <c r="L3" s="14" t="s">
        <v>41</v>
      </c>
    </row>
    <row r="4" spans="1:12" x14ac:dyDescent="0.15">
      <c r="A4" s="14" t="s">
        <v>10</v>
      </c>
    </row>
    <row r="5" spans="1:12" x14ac:dyDescent="0.15">
      <c r="A5" s="14" t="s">
        <v>23</v>
      </c>
    </row>
    <row r="6" spans="1:12" x14ac:dyDescent="0.15">
      <c r="A6" s="14" t="s">
        <v>127</v>
      </c>
    </row>
    <row r="8" spans="1:12" x14ac:dyDescent="0.15">
      <c r="A8" s="14" t="s">
        <v>14</v>
      </c>
    </row>
    <row r="10" spans="1:12" ht="15.75" x14ac:dyDescent="0.15">
      <c r="D10" s="14" t="s">
        <v>19</v>
      </c>
    </row>
    <row r="12" spans="1:12" ht="15.75" customHeight="1" x14ac:dyDescent="0.15"/>
    <row r="13" spans="1:12" ht="15.75" customHeight="1" x14ac:dyDescent="0.15"/>
    <row r="14" spans="1:12" ht="15.75" customHeight="1" x14ac:dyDescent="0.15">
      <c r="D14" s="15"/>
      <c r="F14" s="15"/>
      <c r="G14" s="15"/>
    </row>
    <row r="15" spans="1:12" ht="15.75" customHeight="1" x14ac:dyDescent="0.15">
      <c r="C15" s="16"/>
      <c r="D15" s="17"/>
      <c r="E15" s="18"/>
      <c r="F15" s="18"/>
      <c r="G15" s="19"/>
      <c r="H15" s="20"/>
      <c r="J15" s="14" t="s">
        <v>21</v>
      </c>
    </row>
    <row r="16" spans="1:12" ht="15.75" customHeight="1" x14ac:dyDescent="0.15">
      <c r="B16" s="21"/>
      <c r="C16" s="15"/>
      <c r="D16" s="22"/>
      <c r="E16" s="15"/>
      <c r="F16" s="16"/>
      <c r="G16" s="23"/>
      <c r="H16" s="24"/>
    </row>
    <row r="17" spans="1:9" ht="15.75" customHeight="1" x14ac:dyDescent="0.15">
      <c r="B17" s="20"/>
      <c r="C17" s="18"/>
      <c r="D17" s="17"/>
      <c r="E17" s="25"/>
      <c r="F17" s="26"/>
      <c r="G17" s="23"/>
      <c r="H17" s="24"/>
      <c r="I17" s="14" t="s">
        <v>11</v>
      </c>
    </row>
    <row r="18" spans="1:9" ht="15.75" customHeight="1" x14ac:dyDescent="0.15">
      <c r="A18" s="14" t="s">
        <v>20</v>
      </c>
      <c r="B18" s="24"/>
      <c r="C18" s="26"/>
      <c r="D18" s="27"/>
      <c r="E18" s="23"/>
      <c r="F18" s="26"/>
      <c r="G18" s="23"/>
      <c r="H18" s="24"/>
    </row>
    <row r="19" spans="1:9" ht="15.75" customHeight="1" x14ac:dyDescent="0.15">
      <c r="B19" s="24"/>
      <c r="C19" s="26" t="s">
        <v>15</v>
      </c>
      <c r="D19" s="27"/>
      <c r="E19" s="23"/>
      <c r="F19" s="26"/>
      <c r="G19" s="23"/>
      <c r="H19" s="24"/>
    </row>
    <row r="20" spans="1:9" ht="15.75" customHeight="1" x14ac:dyDescent="0.15">
      <c r="B20" s="24"/>
      <c r="C20" s="26"/>
      <c r="D20" s="28"/>
      <c r="E20" s="29"/>
      <c r="F20" s="30"/>
      <c r="G20" s="29"/>
      <c r="H20" s="31"/>
    </row>
    <row r="21" spans="1:9" ht="15.75" customHeight="1" x14ac:dyDescent="0.15">
      <c r="B21" s="24"/>
      <c r="C21" s="32"/>
      <c r="D21" s="26"/>
      <c r="E21" s="23"/>
      <c r="G21" s="33"/>
    </row>
    <row r="22" spans="1:9" ht="15.75" customHeight="1" x14ac:dyDescent="0.15">
      <c r="B22" s="34"/>
      <c r="C22" s="15"/>
      <c r="D22" s="15"/>
      <c r="E22" s="35"/>
      <c r="F22" s="36"/>
      <c r="G22" s="23"/>
    </row>
    <row r="23" spans="1:9" ht="15.75" customHeight="1" x14ac:dyDescent="0.15">
      <c r="B23" s="20"/>
      <c r="C23" s="18"/>
      <c r="D23" s="18"/>
      <c r="E23" s="25"/>
    </row>
    <row r="24" spans="1:9" ht="15.75" customHeight="1" x14ac:dyDescent="0.15">
      <c r="B24" s="24"/>
      <c r="C24" s="26"/>
      <c r="D24" s="26"/>
      <c r="E24" s="23"/>
      <c r="G24" s="14" t="s">
        <v>13</v>
      </c>
    </row>
    <row r="25" spans="1:9" ht="15.75" customHeight="1" x14ac:dyDescent="0.15">
      <c r="C25" s="14" t="s">
        <v>12</v>
      </c>
    </row>
    <row r="26" spans="1:9" x14ac:dyDescent="0.15">
      <c r="B26" s="14" t="s">
        <v>22</v>
      </c>
    </row>
    <row r="29" spans="1:9" ht="15.75" x14ac:dyDescent="0.15">
      <c r="D29" s="14" t="s">
        <v>16</v>
      </c>
    </row>
    <row r="30" spans="1:9" ht="15.75" x14ac:dyDescent="0.15">
      <c r="H30" s="14" t="s">
        <v>19</v>
      </c>
    </row>
    <row r="31" spans="1:9" ht="15.75" x14ac:dyDescent="0.15">
      <c r="D31" s="14" t="s">
        <v>26</v>
      </c>
    </row>
    <row r="34" spans="1:10" ht="15.75" x14ac:dyDescent="0.15">
      <c r="H34" s="14" t="s">
        <v>33</v>
      </c>
      <c r="J34" s="14" t="s">
        <v>21</v>
      </c>
    </row>
    <row r="35" spans="1:10" ht="15.75" x14ac:dyDescent="0.15">
      <c r="D35" s="14" t="s">
        <v>29</v>
      </c>
    </row>
    <row r="36" spans="1:10" ht="15.75" x14ac:dyDescent="0.15">
      <c r="F36" s="14" t="s">
        <v>20</v>
      </c>
    </row>
    <row r="38" spans="1:10" ht="15.75" x14ac:dyDescent="0.15">
      <c r="D38" s="14" t="s">
        <v>32</v>
      </c>
      <c r="F38" s="37" t="s">
        <v>28</v>
      </c>
      <c r="I38" s="14" t="s">
        <v>24</v>
      </c>
    </row>
    <row r="39" spans="1:10" ht="15.75" x14ac:dyDescent="0.15">
      <c r="J39" s="14" t="s">
        <v>18</v>
      </c>
    </row>
    <row r="41" spans="1:10" ht="15.75" x14ac:dyDescent="0.15">
      <c r="C41" s="14" t="s">
        <v>27</v>
      </c>
    </row>
    <row r="42" spans="1:10" ht="15.75" x14ac:dyDescent="0.15">
      <c r="B42" s="38" t="s">
        <v>25</v>
      </c>
    </row>
    <row r="43" spans="1:10" ht="15.75" x14ac:dyDescent="0.15">
      <c r="A43" s="37" t="s">
        <v>17</v>
      </c>
    </row>
    <row r="45" spans="1:10" ht="15.75" x14ac:dyDescent="0.15">
      <c r="B45" s="14" t="s">
        <v>31</v>
      </c>
    </row>
    <row r="48" spans="1:10" ht="15.75" x14ac:dyDescent="0.15">
      <c r="B48" s="14" t="s">
        <v>30</v>
      </c>
    </row>
    <row r="49" spans="1:2" ht="15.75" x14ac:dyDescent="0.15">
      <c r="B49" s="14" t="s">
        <v>34</v>
      </c>
    </row>
    <row r="51" spans="1:2" ht="15.75" x14ac:dyDescent="0.15">
      <c r="B51" s="14" t="s">
        <v>35</v>
      </c>
    </row>
    <row r="55" spans="1:2" x14ac:dyDescent="0.15">
      <c r="A55" s="14" t="s">
        <v>125</v>
      </c>
    </row>
    <row r="56" spans="1:2" x14ac:dyDescent="0.15">
      <c r="A56" s="14" t="s">
        <v>128</v>
      </c>
    </row>
    <row r="57" spans="1:2" x14ac:dyDescent="0.15">
      <c r="A57" s="14" t="s">
        <v>129</v>
      </c>
    </row>
    <row r="58" spans="1:2" x14ac:dyDescent="0.15">
      <c r="A58" s="14" t="s">
        <v>130</v>
      </c>
    </row>
    <row r="60" spans="1:2" x14ac:dyDescent="0.15">
      <c r="A60" s="14" t="s">
        <v>131</v>
      </c>
    </row>
    <row r="61" spans="1:2" x14ac:dyDescent="0.15">
      <c r="A61" s="14" t="s">
        <v>132</v>
      </c>
    </row>
    <row r="62" spans="1:2" ht="15.75" x14ac:dyDescent="0.15">
      <c r="A62" s="14" t="s">
        <v>137</v>
      </c>
    </row>
    <row r="64" spans="1:2" x14ac:dyDescent="0.15">
      <c r="A64" s="14" t="s">
        <v>133</v>
      </c>
    </row>
    <row r="65" spans="1:1" x14ac:dyDescent="0.15">
      <c r="A65" s="14" t="s">
        <v>134</v>
      </c>
    </row>
    <row r="66" spans="1:1" x14ac:dyDescent="0.15">
      <c r="A66" s="14" t="s">
        <v>135</v>
      </c>
    </row>
    <row r="67" spans="1:1" x14ac:dyDescent="0.15">
      <c r="A67" s="14" t="s">
        <v>136</v>
      </c>
    </row>
  </sheetData>
  <sheetProtection sheet="1" objects="1" scenarios="1" selectLockedCells="1" selectUnlockedCells="1"/>
  <phoneticPr fontId="3"/>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topLeftCell="A41" workbookViewId="0">
      <selection activeCell="C54" sqref="C54"/>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90</v>
      </c>
    </row>
    <row r="3" spans="2:17" x14ac:dyDescent="0.2">
      <c r="B3" s="2" t="s">
        <v>91</v>
      </c>
    </row>
    <row r="4" spans="2:17" x14ac:dyDescent="0.2">
      <c r="B4" s="2" t="s">
        <v>92</v>
      </c>
    </row>
    <row r="5" spans="2:17" x14ac:dyDescent="0.2">
      <c r="F5" s="5"/>
    </row>
    <row r="6" spans="2:17" x14ac:dyDescent="0.2">
      <c r="F6" s="5"/>
    </row>
    <row r="7" spans="2:17" x14ac:dyDescent="0.2">
      <c r="F7" s="5"/>
    </row>
    <row r="8" spans="2:17" x14ac:dyDescent="0.2">
      <c r="B8" s="2" t="s">
        <v>93</v>
      </c>
      <c r="F8" s="5"/>
    </row>
    <row r="9" spans="2:17" x14ac:dyDescent="0.2">
      <c r="F9" s="5"/>
    </row>
    <row r="10" spans="2:17" x14ac:dyDescent="0.2">
      <c r="B10" s="4" t="s">
        <v>94</v>
      </c>
      <c r="C10" s="6">
        <f>全体計算シート!K13</f>
        <v>0</v>
      </c>
      <c r="F10" s="5"/>
    </row>
    <row r="11" spans="2:17" ht="16.5" x14ac:dyDescent="0.2">
      <c r="B11" s="5" t="s">
        <v>95</v>
      </c>
      <c r="C11" s="6">
        <f>全体計算シート!K10</f>
        <v>0</v>
      </c>
      <c r="F11" s="5"/>
    </row>
    <row r="12" spans="2:17" ht="16.5" x14ac:dyDescent="0.2">
      <c r="B12" s="7" t="s">
        <v>96</v>
      </c>
      <c r="C12" s="6">
        <f>全体計算シート!K11</f>
        <v>0</v>
      </c>
      <c r="F12" s="5"/>
    </row>
    <row r="13" spans="2:17" ht="16.5" x14ac:dyDescent="0.2">
      <c r="B13" s="7" t="s">
        <v>97</v>
      </c>
      <c r="C13" s="6">
        <f>全体計算シート!K12</f>
        <v>0</v>
      </c>
      <c r="F13" s="5"/>
    </row>
    <row r="14" spans="2:17" x14ac:dyDescent="0.2">
      <c r="B14" s="4"/>
      <c r="C14" s="8"/>
      <c r="F14" s="5"/>
    </row>
    <row r="15" spans="2:17" x14ac:dyDescent="0.2">
      <c r="B15" s="5" t="s">
        <v>98</v>
      </c>
      <c r="C15" s="6">
        <f>全体計算シート!K14</f>
        <v>0</v>
      </c>
      <c r="D15" s="9">
        <f t="shared" ref="D15:Q17" si="0">$C15</f>
        <v>0</v>
      </c>
      <c r="E15" s="9">
        <f t="shared" si="0"/>
        <v>0</v>
      </c>
      <c r="F15" s="9">
        <f t="shared" si="0"/>
        <v>0</v>
      </c>
      <c r="G15" s="9">
        <f t="shared" si="0"/>
        <v>0</v>
      </c>
      <c r="H15" s="9">
        <f t="shared" si="0"/>
        <v>0</v>
      </c>
      <c r="I15" s="9">
        <f t="shared" si="0"/>
        <v>0</v>
      </c>
      <c r="J15" s="9">
        <f t="shared" si="0"/>
        <v>0</v>
      </c>
      <c r="K15" s="9">
        <f t="shared" si="0"/>
        <v>0</v>
      </c>
      <c r="L15" s="9">
        <f t="shared" si="0"/>
        <v>0</v>
      </c>
      <c r="M15" s="9">
        <f t="shared" si="0"/>
        <v>0</v>
      </c>
      <c r="N15" s="9">
        <f t="shared" si="0"/>
        <v>0</v>
      </c>
      <c r="O15" s="9">
        <f t="shared" si="0"/>
        <v>0</v>
      </c>
      <c r="P15" s="9">
        <f t="shared" si="0"/>
        <v>0</v>
      </c>
      <c r="Q15" s="9">
        <f t="shared" si="0"/>
        <v>0</v>
      </c>
    </row>
    <row r="16" spans="2:17" x14ac:dyDescent="0.2">
      <c r="B16" s="5" t="s">
        <v>99</v>
      </c>
      <c r="C16" s="6">
        <f>全体計算シート!K15</f>
        <v>0</v>
      </c>
      <c r="D16" s="9">
        <f t="shared" si="0"/>
        <v>0</v>
      </c>
      <c r="E16" s="9">
        <f t="shared" si="0"/>
        <v>0</v>
      </c>
      <c r="F16" s="9">
        <f t="shared" si="0"/>
        <v>0</v>
      </c>
      <c r="G16" s="9">
        <f t="shared" si="0"/>
        <v>0</v>
      </c>
      <c r="H16" s="9">
        <f t="shared" si="0"/>
        <v>0</v>
      </c>
      <c r="I16" s="9">
        <f t="shared" si="0"/>
        <v>0</v>
      </c>
      <c r="J16" s="9">
        <f t="shared" si="0"/>
        <v>0</v>
      </c>
      <c r="K16" s="9">
        <f t="shared" si="0"/>
        <v>0</v>
      </c>
      <c r="L16" s="9">
        <f t="shared" si="0"/>
        <v>0</v>
      </c>
      <c r="M16" s="9">
        <f t="shared" si="0"/>
        <v>0</v>
      </c>
      <c r="N16" s="9">
        <f t="shared" si="0"/>
        <v>0</v>
      </c>
      <c r="O16" s="9">
        <f t="shared" si="0"/>
        <v>0</v>
      </c>
      <c r="P16" s="9">
        <f t="shared" si="0"/>
        <v>0</v>
      </c>
      <c r="Q16" s="9">
        <f t="shared" si="0"/>
        <v>0</v>
      </c>
    </row>
    <row r="17" spans="2:17" x14ac:dyDescent="0.2">
      <c r="B17" s="5" t="s">
        <v>100</v>
      </c>
      <c r="C17" s="6">
        <f>全体計算シート!K16</f>
        <v>0</v>
      </c>
      <c r="D17" s="9">
        <f t="shared" si="0"/>
        <v>0</v>
      </c>
      <c r="E17" s="9">
        <f t="shared" si="0"/>
        <v>0</v>
      </c>
      <c r="F17" s="9">
        <f t="shared" si="0"/>
        <v>0</v>
      </c>
      <c r="G17" s="9">
        <f t="shared" si="0"/>
        <v>0</v>
      </c>
      <c r="H17" s="9">
        <f t="shared" si="0"/>
        <v>0</v>
      </c>
      <c r="I17" s="9">
        <f t="shared" si="0"/>
        <v>0</v>
      </c>
      <c r="J17" s="9">
        <f t="shared" si="0"/>
        <v>0</v>
      </c>
      <c r="K17" s="9">
        <f t="shared" si="0"/>
        <v>0</v>
      </c>
      <c r="L17" s="9">
        <f t="shared" si="0"/>
        <v>0</v>
      </c>
      <c r="M17" s="9">
        <f t="shared" si="0"/>
        <v>0</v>
      </c>
      <c r="N17" s="9">
        <f t="shared" si="0"/>
        <v>0</v>
      </c>
      <c r="O17" s="9">
        <f t="shared" si="0"/>
        <v>0</v>
      </c>
      <c r="P17" s="9">
        <f t="shared" si="0"/>
        <v>0</v>
      </c>
      <c r="Q17" s="9">
        <f t="shared" si="0"/>
        <v>0</v>
      </c>
    </row>
    <row r="18" spans="2:17" x14ac:dyDescent="0.2">
      <c r="B18" s="5" t="s">
        <v>101</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2:17" x14ac:dyDescent="0.2">
      <c r="B19" s="2" t="s">
        <v>102</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2:17" x14ac:dyDescent="0.2">
      <c r="D20" s="9">
        <f t="shared" ref="D20:Q20" si="2">D19-$C12</f>
        <v>3</v>
      </c>
      <c r="E20" s="9">
        <f t="shared" si="2"/>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2:17" x14ac:dyDescent="0.2">
      <c r="B21" s="5" t="s">
        <v>103</v>
      </c>
      <c r="C21" s="6">
        <f>全体計算シート!C26</f>
        <v>1</v>
      </c>
      <c r="D21" s="9">
        <f t="shared" ref="D21:Q21" si="3">$C21-$C13</f>
        <v>1</v>
      </c>
      <c r="E21" s="9">
        <f t="shared" si="3"/>
        <v>1</v>
      </c>
      <c r="F21" s="9">
        <f t="shared" si="3"/>
        <v>1</v>
      </c>
      <c r="G21" s="9">
        <f t="shared" si="3"/>
        <v>1</v>
      </c>
      <c r="H21" s="9">
        <f t="shared" si="3"/>
        <v>1</v>
      </c>
      <c r="I21" s="9">
        <f t="shared" si="3"/>
        <v>1</v>
      </c>
      <c r="J21" s="9">
        <f t="shared" si="3"/>
        <v>1</v>
      </c>
      <c r="K21" s="9">
        <f t="shared" si="3"/>
        <v>1</v>
      </c>
      <c r="L21" s="9">
        <f t="shared" si="3"/>
        <v>1</v>
      </c>
      <c r="M21" s="9">
        <f t="shared" si="3"/>
        <v>1</v>
      </c>
      <c r="N21" s="9">
        <f t="shared" si="3"/>
        <v>1</v>
      </c>
      <c r="O21" s="9">
        <f t="shared" si="3"/>
        <v>1</v>
      </c>
      <c r="P21" s="9">
        <f t="shared" si="3"/>
        <v>1</v>
      </c>
      <c r="Q21" s="9">
        <f t="shared" si="3"/>
        <v>1</v>
      </c>
    </row>
    <row r="23" spans="2:17" x14ac:dyDescent="0.2">
      <c r="B23" s="10" t="s">
        <v>104</v>
      </c>
      <c r="C23" s="10"/>
      <c r="D23" s="11">
        <f t="shared" ref="D23:Q23" si="4">ATAN(($D$15-2*D$18)*($D$16-2*D$20)/(2*D$21*SQRT(POWER(($D$15-2*D$18),2)+POWER(($D$16-2*D$20),2)+4*POWER(D$21,2))))</f>
        <v>0</v>
      </c>
      <c r="E23" s="11">
        <f t="shared" si="4"/>
        <v>0</v>
      </c>
      <c r="F23" s="11">
        <f t="shared" si="4"/>
        <v>0</v>
      </c>
      <c r="G23" s="11">
        <f t="shared" si="4"/>
        <v>0</v>
      </c>
      <c r="H23" s="11">
        <f t="shared" si="4"/>
        <v>0</v>
      </c>
      <c r="I23" s="11">
        <f t="shared" si="4"/>
        <v>0</v>
      </c>
      <c r="J23" s="11">
        <f t="shared" si="4"/>
        <v>0</v>
      </c>
      <c r="K23" s="11">
        <f t="shared" si="4"/>
        <v>0</v>
      </c>
      <c r="L23" s="11">
        <f t="shared" si="4"/>
        <v>0</v>
      </c>
      <c r="M23" s="11">
        <f t="shared" si="4"/>
        <v>0</v>
      </c>
      <c r="N23" s="11">
        <f t="shared" si="4"/>
        <v>0</v>
      </c>
      <c r="O23" s="11">
        <f t="shared" si="4"/>
        <v>0</v>
      </c>
      <c r="P23" s="11">
        <f t="shared" si="4"/>
        <v>0</v>
      </c>
      <c r="Q23" s="11">
        <f t="shared" si="4"/>
        <v>0</v>
      </c>
    </row>
    <row r="24" spans="2:17" x14ac:dyDescent="0.2">
      <c r="B24" s="10" t="s">
        <v>105</v>
      </c>
      <c r="C24" s="10"/>
      <c r="D24" s="11">
        <f t="shared" ref="D24:Q24" si="5">ATAN(($D$15+2*D$18)*($D$16-2*D$20)/(2*D$21*SQRT(POWER(($D$15+2*D$18),2)+POWER(($D$16-2*D$20),2)+4*POWER(D$21,2))))</f>
        <v>0</v>
      </c>
      <c r="E24" s="11">
        <f t="shared" si="5"/>
        <v>0</v>
      </c>
      <c r="F24" s="11">
        <f t="shared" si="5"/>
        <v>0</v>
      </c>
      <c r="G24" s="11">
        <f t="shared" si="5"/>
        <v>0</v>
      </c>
      <c r="H24" s="11">
        <f t="shared" si="5"/>
        <v>0</v>
      </c>
      <c r="I24" s="11">
        <f t="shared" si="5"/>
        <v>0</v>
      </c>
      <c r="J24" s="11">
        <f t="shared" si="5"/>
        <v>0</v>
      </c>
      <c r="K24" s="11">
        <f t="shared" si="5"/>
        <v>0</v>
      </c>
      <c r="L24" s="11">
        <f t="shared" si="5"/>
        <v>0</v>
      </c>
      <c r="M24" s="11">
        <f t="shared" si="5"/>
        <v>0</v>
      </c>
      <c r="N24" s="11">
        <f t="shared" si="5"/>
        <v>0</v>
      </c>
      <c r="O24" s="11">
        <f t="shared" si="5"/>
        <v>0</v>
      </c>
      <c r="P24" s="11">
        <f t="shared" si="5"/>
        <v>0</v>
      </c>
      <c r="Q24" s="11">
        <f t="shared" si="5"/>
        <v>0</v>
      </c>
    </row>
    <row r="25" spans="2:17" x14ac:dyDescent="0.2">
      <c r="B25" s="10" t="s">
        <v>106</v>
      </c>
      <c r="C25" s="10"/>
      <c r="D25" s="11">
        <f t="shared" ref="D25:Q25" si="6">ATAN(($D$15-2*D$18)*($D$16+2*D$20)/(2*D$21*SQRT(POWER(($D$15-2*D$18),2)+POWER(($D$16+2*D$20),2)+4*POWER(D$21,2))))</f>
        <v>0</v>
      </c>
      <c r="E25" s="11">
        <f t="shared" si="6"/>
        <v>0</v>
      </c>
      <c r="F25" s="11">
        <f t="shared" si="6"/>
        <v>0</v>
      </c>
      <c r="G25" s="11">
        <f t="shared" si="6"/>
        <v>0</v>
      </c>
      <c r="H25" s="11">
        <f t="shared" si="6"/>
        <v>0</v>
      </c>
      <c r="I25" s="11">
        <f t="shared" si="6"/>
        <v>0</v>
      </c>
      <c r="J25" s="11">
        <f t="shared" si="6"/>
        <v>0</v>
      </c>
      <c r="K25" s="11">
        <f t="shared" si="6"/>
        <v>0</v>
      </c>
      <c r="L25" s="11">
        <f t="shared" si="6"/>
        <v>0</v>
      </c>
      <c r="M25" s="11">
        <f t="shared" si="6"/>
        <v>0</v>
      </c>
      <c r="N25" s="11">
        <f t="shared" si="6"/>
        <v>0</v>
      </c>
      <c r="O25" s="11">
        <f t="shared" si="6"/>
        <v>0</v>
      </c>
      <c r="P25" s="11">
        <f t="shared" si="6"/>
        <v>0</v>
      </c>
      <c r="Q25" s="11">
        <f t="shared" si="6"/>
        <v>0</v>
      </c>
    </row>
    <row r="26" spans="2:17" x14ac:dyDescent="0.2">
      <c r="B26" s="10" t="s">
        <v>107</v>
      </c>
      <c r="C26" s="10"/>
      <c r="D26" s="11">
        <f t="shared" ref="D26:Q26" si="7">ATAN(($D$15+2*D$18)*($D$16+2*D$20)/(2*$D$21*SQRT(POWER(($D$15+2*D$18),2)+POWER(($D$16+2*D$20),2)+4*POWER(D$21,2))))</f>
        <v>0</v>
      </c>
      <c r="E26" s="11">
        <f t="shared" si="7"/>
        <v>0</v>
      </c>
      <c r="F26" s="11">
        <f t="shared" si="7"/>
        <v>0</v>
      </c>
      <c r="G26" s="11">
        <f t="shared" si="7"/>
        <v>0</v>
      </c>
      <c r="H26" s="11">
        <f t="shared" si="7"/>
        <v>0</v>
      </c>
      <c r="I26" s="11">
        <f t="shared" si="7"/>
        <v>0</v>
      </c>
      <c r="J26" s="11">
        <f t="shared" si="7"/>
        <v>0</v>
      </c>
      <c r="K26" s="11">
        <f t="shared" si="7"/>
        <v>0</v>
      </c>
      <c r="L26" s="11">
        <f t="shared" si="7"/>
        <v>0</v>
      </c>
      <c r="M26" s="11">
        <f t="shared" si="7"/>
        <v>0</v>
      </c>
      <c r="N26" s="11">
        <f t="shared" si="7"/>
        <v>0</v>
      </c>
      <c r="O26" s="11">
        <f t="shared" si="7"/>
        <v>0</v>
      </c>
      <c r="P26" s="11">
        <f t="shared" si="7"/>
        <v>0</v>
      </c>
      <c r="Q26" s="11">
        <f t="shared" si="7"/>
        <v>0</v>
      </c>
    </row>
    <row r="27" spans="2:17" x14ac:dyDescent="0.2">
      <c r="B27" s="2" t="s">
        <v>108</v>
      </c>
      <c r="D27" s="12">
        <f t="shared" ref="D27:Q27" si="8">$C$10/4/PI()*SUM(D$23:D$26)</f>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12">
        <f t="shared" si="8"/>
        <v>0</v>
      </c>
      <c r="O27" s="12">
        <f t="shared" si="8"/>
        <v>0</v>
      </c>
      <c r="P27" s="12">
        <f t="shared" si="8"/>
        <v>0</v>
      </c>
      <c r="Q27" s="12">
        <f t="shared" si="8"/>
        <v>0</v>
      </c>
    </row>
    <row r="29" spans="2:17" x14ac:dyDescent="0.2">
      <c r="D29" s="11">
        <f t="shared" ref="D29:Q29" si="9">ATAN(($D$15-2*D$18)*($D$16-2*D$20)/(2*(D$21+D$17)*SQRT(POWER(($D$15-2*D$18),2)+POWER(($D$16-2*D$20),2)+4*POWER((D$21+D$17),2))))</f>
        <v>0</v>
      </c>
      <c r="E29" s="11">
        <f t="shared" si="9"/>
        <v>0</v>
      </c>
      <c r="F29" s="11">
        <f t="shared" si="9"/>
        <v>0</v>
      </c>
      <c r="G29" s="11">
        <f t="shared" si="9"/>
        <v>0</v>
      </c>
      <c r="H29" s="11">
        <f t="shared" si="9"/>
        <v>0</v>
      </c>
      <c r="I29" s="11">
        <f t="shared" si="9"/>
        <v>0</v>
      </c>
      <c r="J29" s="11">
        <f t="shared" si="9"/>
        <v>0</v>
      </c>
      <c r="K29" s="11">
        <f t="shared" si="9"/>
        <v>0</v>
      </c>
      <c r="L29" s="11">
        <f t="shared" si="9"/>
        <v>0</v>
      </c>
      <c r="M29" s="11">
        <f t="shared" si="9"/>
        <v>0</v>
      </c>
      <c r="N29" s="11">
        <f t="shared" si="9"/>
        <v>0</v>
      </c>
      <c r="O29" s="11">
        <f t="shared" si="9"/>
        <v>0</v>
      </c>
      <c r="P29" s="11">
        <f t="shared" si="9"/>
        <v>0</v>
      </c>
      <c r="Q29" s="11">
        <f t="shared" si="9"/>
        <v>0</v>
      </c>
    </row>
    <row r="30" spans="2:17" x14ac:dyDescent="0.2">
      <c r="D30" s="11">
        <f t="shared" ref="D30:Q30" si="10">ATAN(($D$15+2*D$18)*($D$16-2*D$20)/(2*(D$21+D$17)*SQRT(POWER(($D$15+2*D$18),2)+POWER(($D$16-2*D$20),2)+4*POWER(D$21+D$17,2))))</f>
        <v>0</v>
      </c>
      <c r="E30" s="11">
        <f t="shared" si="10"/>
        <v>0</v>
      </c>
      <c r="F30" s="11">
        <f t="shared" si="10"/>
        <v>0</v>
      </c>
      <c r="G30" s="11">
        <f t="shared" si="10"/>
        <v>0</v>
      </c>
      <c r="H30" s="11">
        <f t="shared" si="10"/>
        <v>0</v>
      </c>
      <c r="I30" s="11">
        <f t="shared" si="10"/>
        <v>0</v>
      </c>
      <c r="J30" s="11">
        <f t="shared" si="10"/>
        <v>0</v>
      </c>
      <c r="K30" s="11">
        <f t="shared" si="10"/>
        <v>0</v>
      </c>
      <c r="L30" s="11">
        <f t="shared" si="10"/>
        <v>0</v>
      </c>
      <c r="M30" s="11">
        <f t="shared" si="10"/>
        <v>0</v>
      </c>
      <c r="N30" s="11">
        <f t="shared" si="10"/>
        <v>0</v>
      </c>
      <c r="O30" s="11">
        <f t="shared" si="10"/>
        <v>0</v>
      </c>
      <c r="P30" s="11">
        <f t="shared" si="10"/>
        <v>0</v>
      </c>
      <c r="Q30" s="11">
        <f t="shared" si="10"/>
        <v>0</v>
      </c>
    </row>
    <row r="31" spans="2:17" x14ac:dyDescent="0.2">
      <c r="D31" s="11">
        <f t="shared" ref="D31:Q31" si="11">ATAN(($D$15-2*D$18)*($D$16+2*D$20)/(2*(D$21+D$17)*SQRT(POWER(($D$15-2*D$18),2)+POWER(($D$16+2*D$20),2)+4*POWER(D$21+D$17,2))))</f>
        <v>0</v>
      </c>
      <c r="E31" s="11">
        <f t="shared" si="11"/>
        <v>0</v>
      </c>
      <c r="F31" s="11">
        <f t="shared" si="11"/>
        <v>0</v>
      </c>
      <c r="G31" s="11">
        <f t="shared" si="11"/>
        <v>0</v>
      </c>
      <c r="H31" s="11">
        <f t="shared" si="11"/>
        <v>0</v>
      </c>
      <c r="I31" s="11">
        <f t="shared" si="11"/>
        <v>0</v>
      </c>
      <c r="J31" s="11">
        <f t="shared" si="11"/>
        <v>0</v>
      </c>
      <c r="K31" s="11">
        <f t="shared" si="11"/>
        <v>0</v>
      </c>
      <c r="L31" s="11">
        <f t="shared" si="11"/>
        <v>0</v>
      </c>
      <c r="M31" s="11">
        <f t="shared" si="11"/>
        <v>0</v>
      </c>
      <c r="N31" s="11">
        <f t="shared" si="11"/>
        <v>0</v>
      </c>
      <c r="O31" s="11">
        <f t="shared" si="11"/>
        <v>0</v>
      </c>
      <c r="P31" s="11">
        <f t="shared" si="11"/>
        <v>0</v>
      </c>
      <c r="Q31" s="11">
        <f t="shared" si="11"/>
        <v>0</v>
      </c>
    </row>
    <row r="32" spans="2:17" x14ac:dyDescent="0.2">
      <c r="D32" s="11">
        <f t="shared" ref="D32:Q32" si="12">ATAN(($D$15+2*D$18)*($D$16+2*D$20)/(2*($D$21+D$17)*SQRT(POWER(($D$15+2*D$18),2)+POWER(($D$16+2*D$20),2)+4*POWER(D$21+D$17,2))))</f>
        <v>0</v>
      </c>
      <c r="E32" s="11">
        <f t="shared" si="12"/>
        <v>0</v>
      </c>
      <c r="F32" s="11">
        <f t="shared" si="12"/>
        <v>0</v>
      </c>
      <c r="G32" s="11">
        <f t="shared" si="12"/>
        <v>0</v>
      </c>
      <c r="H32" s="11">
        <f t="shared" si="12"/>
        <v>0</v>
      </c>
      <c r="I32" s="11">
        <f t="shared" si="12"/>
        <v>0</v>
      </c>
      <c r="J32" s="11">
        <f t="shared" si="12"/>
        <v>0</v>
      </c>
      <c r="K32" s="11">
        <f t="shared" si="12"/>
        <v>0</v>
      </c>
      <c r="L32" s="11">
        <f t="shared" si="12"/>
        <v>0</v>
      </c>
      <c r="M32" s="11">
        <f t="shared" si="12"/>
        <v>0</v>
      </c>
      <c r="N32" s="11">
        <f t="shared" si="12"/>
        <v>0</v>
      </c>
      <c r="O32" s="11">
        <f t="shared" si="12"/>
        <v>0</v>
      </c>
      <c r="P32" s="11">
        <f t="shared" si="12"/>
        <v>0</v>
      </c>
      <c r="Q32" s="11">
        <f t="shared" si="12"/>
        <v>0</v>
      </c>
    </row>
    <row r="33" spans="1:17" x14ac:dyDescent="0.2">
      <c r="B33" s="2" t="s">
        <v>109</v>
      </c>
      <c r="D33" s="12">
        <f t="shared" ref="D33:Q33" si="13">$C$10/4/PI()*SUM(D$29:D$32)</f>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12">
        <f t="shared" si="13"/>
        <v>0</v>
      </c>
      <c r="O33" s="12">
        <f t="shared" si="13"/>
        <v>0</v>
      </c>
      <c r="P33" s="12">
        <f t="shared" si="13"/>
        <v>0</v>
      </c>
      <c r="Q33" s="12">
        <f t="shared" si="13"/>
        <v>0</v>
      </c>
    </row>
    <row r="34" spans="1:17" ht="15" x14ac:dyDescent="0.25">
      <c r="B34" s="5" t="s">
        <v>110</v>
      </c>
      <c r="D34" s="13">
        <f t="shared" ref="D34:Q34" si="14">(D27-D33)/10</f>
        <v>0</v>
      </c>
      <c r="E34" s="13">
        <f t="shared" si="14"/>
        <v>0</v>
      </c>
      <c r="F34" s="13">
        <f t="shared" si="14"/>
        <v>0</v>
      </c>
      <c r="G34" s="13">
        <f t="shared" si="14"/>
        <v>0</v>
      </c>
      <c r="H34" s="13">
        <f t="shared" si="14"/>
        <v>0</v>
      </c>
      <c r="I34" s="13">
        <f t="shared" si="14"/>
        <v>0</v>
      </c>
      <c r="J34" s="13">
        <f t="shared" si="14"/>
        <v>0</v>
      </c>
      <c r="K34" s="13">
        <f t="shared" si="14"/>
        <v>0</v>
      </c>
      <c r="L34" s="13">
        <f t="shared" si="14"/>
        <v>0</v>
      </c>
      <c r="M34" s="13">
        <f t="shared" si="14"/>
        <v>0</v>
      </c>
      <c r="N34" s="13">
        <f t="shared" si="14"/>
        <v>0</v>
      </c>
      <c r="O34" s="13">
        <f t="shared" si="14"/>
        <v>0</v>
      </c>
      <c r="P34" s="13">
        <f t="shared" si="14"/>
        <v>0</v>
      </c>
      <c r="Q34" s="13">
        <f t="shared" si="14"/>
        <v>0</v>
      </c>
    </row>
    <row r="38" spans="1:17" x14ac:dyDescent="0.2">
      <c r="A38" s="89" t="s">
        <v>122</v>
      </c>
      <c r="B38" s="2" t="s">
        <v>118</v>
      </c>
      <c r="D38" s="39">
        <f>(D$16+2*D$20)+SQRT(POWER((D$16+2*D$20),2)+POWER((D$15-2*D$18),2)+4*POWER(D$21,2))</f>
        <v>12.32455532033676</v>
      </c>
      <c r="E38" s="39">
        <f t="shared" ref="E38:Q38" si="15">(E$16+2*E$20)+SQRT(POWER((E$16+2*E$20),2)+POWER((E$15-2*E$18),2)+4*POWER(E$21,2))</f>
        <v>16.246211251235323</v>
      </c>
      <c r="F38" s="39">
        <f t="shared" si="15"/>
        <v>20.198039027185569</v>
      </c>
      <c r="G38" s="39">
        <f t="shared" si="15"/>
        <v>24.165525060596437</v>
      </c>
      <c r="H38" s="39">
        <f t="shared" si="15"/>
        <v>28.142135623730951</v>
      </c>
      <c r="I38" s="39">
        <f t="shared" si="15"/>
        <v>32.124515496597098</v>
      </c>
      <c r="J38" s="39">
        <f t="shared" si="15"/>
        <v>36.110770276274835</v>
      </c>
      <c r="K38" s="39">
        <f t="shared" si="15"/>
        <v>40.09975124224178</v>
      </c>
      <c r="L38" s="39">
        <f t="shared" si="15"/>
        <v>44.090722034374522</v>
      </c>
      <c r="M38" s="39">
        <f t="shared" si="15"/>
        <v>48.083189157584592</v>
      </c>
      <c r="N38" s="39">
        <f t="shared" si="15"/>
        <v>52.076809620810593</v>
      </c>
      <c r="O38" s="39">
        <f t="shared" si="15"/>
        <v>56.071337695236394</v>
      </c>
      <c r="P38" s="39">
        <f t="shared" si="15"/>
        <v>60.06659275674582</v>
      </c>
      <c r="Q38" s="39">
        <f t="shared" si="15"/>
        <v>64.062439083762797</v>
      </c>
    </row>
    <row r="39" spans="1:17" x14ac:dyDescent="0.2">
      <c r="A39" s="89"/>
      <c r="B39" s="2" t="s">
        <v>120</v>
      </c>
      <c r="D39" s="39">
        <f>(D$16-2*D$20)-SQRT(POWER((D$16-2*D$20),2)+POWER((D$15-2*D$18),2)+4*POWER(D$21,2))</f>
        <v>-12.32455532033676</v>
      </c>
      <c r="E39" s="39">
        <f t="shared" ref="E39:Q39" si="16">(E$16-2*E$20)-SQRT(POWER((E$16-2*E$20),2)+POWER((E$15-2*E$18),2)+4*POWER(E$21,2))</f>
        <v>-16.246211251235323</v>
      </c>
      <c r="F39" s="39">
        <f t="shared" si="16"/>
        <v>-20.198039027185569</v>
      </c>
      <c r="G39" s="39">
        <f t="shared" si="16"/>
        <v>-24.165525060596437</v>
      </c>
      <c r="H39" s="39">
        <f t="shared" si="16"/>
        <v>-28.142135623730951</v>
      </c>
      <c r="I39" s="39">
        <f t="shared" si="16"/>
        <v>-32.124515496597098</v>
      </c>
      <c r="J39" s="39">
        <f t="shared" si="16"/>
        <v>-36.110770276274835</v>
      </c>
      <c r="K39" s="39">
        <f t="shared" si="16"/>
        <v>-40.09975124224178</v>
      </c>
      <c r="L39" s="39">
        <f t="shared" si="16"/>
        <v>-44.090722034374522</v>
      </c>
      <c r="M39" s="39">
        <f t="shared" si="16"/>
        <v>-48.083189157584592</v>
      </c>
      <c r="N39" s="39">
        <f t="shared" si="16"/>
        <v>-52.076809620810593</v>
      </c>
      <c r="O39" s="39">
        <f t="shared" si="16"/>
        <v>-56.071337695236394</v>
      </c>
      <c r="P39" s="39">
        <f t="shared" si="16"/>
        <v>-60.06659275674582</v>
      </c>
      <c r="Q39" s="39">
        <f t="shared" si="16"/>
        <v>-64.062439083762797</v>
      </c>
    </row>
    <row r="40" spans="1:17" x14ac:dyDescent="0.2">
      <c r="A40" s="89"/>
      <c r="B40" s="2" t="s">
        <v>119</v>
      </c>
      <c r="D40" s="39">
        <f>(D$16-2*D$20)-SQRT(POWER((D$16-2*D$20),2)+POWER((D$15+2*D$18),2)+4*POWER(D$21,2))</f>
        <v>-12.32455532033676</v>
      </c>
      <c r="E40" s="39">
        <f t="shared" ref="E40:Q40" si="17">(E$16-2*E$20)-SQRT(POWER((E$16-2*E$20),2)+POWER((E$15+2*E$18),2)+4*POWER(E$21,2))</f>
        <v>-16.246211251235323</v>
      </c>
      <c r="F40" s="39">
        <f t="shared" si="17"/>
        <v>-20.198039027185569</v>
      </c>
      <c r="G40" s="39">
        <f t="shared" si="17"/>
        <v>-24.165525060596437</v>
      </c>
      <c r="H40" s="39">
        <f t="shared" si="17"/>
        <v>-28.142135623730951</v>
      </c>
      <c r="I40" s="39">
        <f t="shared" si="17"/>
        <v>-32.124515496597098</v>
      </c>
      <c r="J40" s="39">
        <f t="shared" si="17"/>
        <v>-36.110770276274835</v>
      </c>
      <c r="K40" s="39">
        <f t="shared" si="17"/>
        <v>-40.09975124224178</v>
      </c>
      <c r="L40" s="39">
        <f t="shared" si="17"/>
        <v>-44.090722034374522</v>
      </c>
      <c r="M40" s="39">
        <f t="shared" si="17"/>
        <v>-48.083189157584592</v>
      </c>
      <c r="N40" s="39">
        <f t="shared" si="17"/>
        <v>-52.076809620810593</v>
      </c>
      <c r="O40" s="39">
        <f t="shared" si="17"/>
        <v>-56.071337695236394</v>
      </c>
      <c r="P40" s="39">
        <f t="shared" si="17"/>
        <v>-60.06659275674582</v>
      </c>
      <c r="Q40" s="39">
        <f t="shared" si="17"/>
        <v>-64.062439083762797</v>
      </c>
    </row>
    <row r="41" spans="1:17" x14ac:dyDescent="0.2">
      <c r="A41" s="89"/>
      <c r="B41" s="2" t="s">
        <v>121</v>
      </c>
      <c r="D41" s="39">
        <f>(D$16+2*D$20)+SQRT(POWER((D$16+2*D$20),2)+POWER((D$15+2*D$18),2)+4*POWER(D$21,2))</f>
        <v>12.32455532033676</v>
      </c>
      <c r="E41" s="39">
        <f t="shared" ref="E41:Q41" si="18">(E$16+2*E$20)+SQRT(POWER((E$16+2*E$20),2)+POWER((E$15+2*E$18),2)+4*POWER(E$21,2))</f>
        <v>16.246211251235323</v>
      </c>
      <c r="F41" s="39">
        <f t="shared" si="18"/>
        <v>20.198039027185569</v>
      </c>
      <c r="G41" s="39">
        <f t="shared" si="18"/>
        <v>24.165525060596437</v>
      </c>
      <c r="H41" s="39">
        <f t="shared" si="18"/>
        <v>28.142135623730951</v>
      </c>
      <c r="I41" s="39">
        <f t="shared" si="18"/>
        <v>32.124515496597098</v>
      </c>
      <c r="J41" s="39">
        <f t="shared" si="18"/>
        <v>36.110770276274835</v>
      </c>
      <c r="K41" s="39">
        <f t="shared" si="18"/>
        <v>40.09975124224178</v>
      </c>
      <c r="L41" s="39">
        <f t="shared" si="18"/>
        <v>44.090722034374522</v>
      </c>
      <c r="M41" s="39">
        <f t="shared" si="18"/>
        <v>48.083189157584592</v>
      </c>
      <c r="N41" s="39">
        <f t="shared" si="18"/>
        <v>52.076809620810593</v>
      </c>
      <c r="O41" s="39">
        <f t="shared" si="18"/>
        <v>56.071337695236394</v>
      </c>
      <c r="P41" s="39">
        <f t="shared" si="18"/>
        <v>60.06659275674582</v>
      </c>
      <c r="Q41" s="39">
        <f t="shared" si="18"/>
        <v>64.062439083762797</v>
      </c>
    </row>
    <row r="42" spans="1:17" x14ac:dyDescent="0.2">
      <c r="A42" s="89"/>
      <c r="B42" s="2" t="s">
        <v>38</v>
      </c>
      <c r="D42" s="12">
        <f>$C$10/4/PI()*LN(D38/D39*D40/D41)</f>
        <v>0</v>
      </c>
      <c r="E42" s="12">
        <f t="shared" ref="E42:Q42" si="19">$C$10/4/PI()*LN(E38/E39*E40/E41)</f>
        <v>0</v>
      </c>
      <c r="F42" s="12">
        <f t="shared" si="19"/>
        <v>0</v>
      </c>
      <c r="G42" s="12">
        <f t="shared" si="19"/>
        <v>0</v>
      </c>
      <c r="H42" s="12">
        <f t="shared" si="19"/>
        <v>0</v>
      </c>
      <c r="I42" s="12">
        <f t="shared" si="19"/>
        <v>0</v>
      </c>
      <c r="J42" s="12">
        <f t="shared" si="19"/>
        <v>0</v>
      </c>
      <c r="K42" s="12">
        <f t="shared" si="19"/>
        <v>0</v>
      </c>
      <c r="L42" s="12">
        <f t="shared" si="19"/>
        <v>0</v>
      </c>
      <c r="M42" s="12">
        <f t="shared" si="19"/>
        <v>0</v>
      </c>
      <c r="N42" s="12">
        <f t="shared" si="19"/>
        <v>0</v>
      </c>
      <c r="O42" s="12">
        <f t="shared" si="19"/>
        <v>0</v>
      </c>
      <c r="P42" s="12">
        <f t="shared" si="19"/>
        <v>0</v>
      </c>
      <c r="Q42" s="12">
        <f t="shared" si="19"/>
        <v>0</v>
      </c>
    </row>
    <row r="43" spans="1:17" x14ac:dyDescent="0.2">
      <c r="A43" s="89"/>
    </row>
    <row r="44" spans="1:17" x14ac:dyDescent="0.2">
      <c r="A44" s="89"/>
      <c r="B44" s="2" t="s">
        <v>118</v>
      </c>
      <c r="D44" s="39">
        <f>(D$16+2*D$20)+SQRT(POWER((D$16+2*D$20),2)+POWER((D$15-2*D$18),2)+4*POWER((D$21+D$17),2))</f>
        <v>12.32455532033676</v>
      </c>
      <c r="E44" s="39">
        <f t="shared" ref="E44:Q44" si="20">(E$16+2*E$20)+SQRT(POWER((E$16+2*E$20),2)+POWER((E$15-2*E$18),2)+4*POWER((E$21+E$17),2))</f>
        <v>16.246211251235323</v>
      </c>
      <c r="F44" s="39">
        <f t="shared" si="20"/>
        <v>20.198039027185569</v>
      </c>
      <c r="G44" s="39">
        <f t="shared" si="20"/>
        <v>24.165525060596437</v>
      </c>
      <c r="H44" s="39">
        <f t="shared" si="20"/>
        <v>28.142135623730951</v>
      </c>
      <c r="I44" s="39">
        <f t="shared" si="20"/>
        <v>32.124515496597098</v>
      </c>
      <c r="J44" s="39">
        <f t="shared" si="20"/>
        <v>36.110770276274835</v>
      </c>
      <c r="K44" s="39">
        <f t="shared" si="20"/>
        <v>40.09975124224178</v>
      </c>
      <c r="L44" s="39">
        <f t="shared" si="20"/>
        <v>44.090722034374522</v>
      </c>
      <c r="M44" s="39">
        <f t="shared" si="20"/>
        <v>48.083189157584592</v>
      </c>
      <c r="N44" s="39">
        <f t="shared" si="20"/>
        <v>52.076809620810593</v>
      </c>
      <c r="O44" s="39">
        <f t="shared" si="20"/>
        <v>56.071337695236394</v>
      </c>
      <c r="P44" s="39">
        <f t="shared" si="20"/>
        <v>60.06659275674582</v>
      </c>
      <c r="Q44" s="39">
        <f t="shared" si="20"/>
        <v>64.062439083762797</v>
      </c>
    </row>
    <row r="45" spans="1:17" x14ac:dyDescent="0.2">
      <c r="A45" s="89"/>
      <c r="B45" s="2" t="s">
        <v>120</v>
      </c>
      <c r="D45" s="39">
        <f>(D$16-2*D$20)-SQRT(POWER((D$16-2*D$20),2)+POWER((D$15-2*D$18),2)+4*POWER((D$21+D$17),2))</f>
        <v>-12.32455532033676</v>
      </c>
      <c r="E45" s="39">
        <f t="shared" ref="E45:Q45" si="21">(E$16-2*E$20)-SQRT(POWER((E$16-2*E$20),2)+POWER((E$15-2*E$18),2)+4*POWER((E$21+E$17),2))</f>
        <v>-16.246211251235323</v>
      </c>
      <c r="F45" s="39">
        <f t="shared" si="21"/>
        <v>-20.198039027185569</v>
      </c>
      <c r="G45" s="39">
        <f t="shared" si="21"/>
        <v>-24.165525060596437</v>
      </c>
      <c r="H45" s="39">
        <f t="shared" si="21"/>
        <v>-28.142135623730951</v>
      </c>
      <c r="I45" s="39">
        <f t="shared" si="21"/>
        <v>-32.124515496597098</v>
      </c>
      <c r="J45" s="39">
        <f t="shared" si="21"/>
        <v>-36.110770276274835</v>
      </c>
      <c r="K45" s="39">
        <f t="shared" si="21"/>
        <v>-40.09975124224178</v>
      </c>
      <c r="L45" s="39">
        <f t="shared" si="21"/>
        <v>-44.090722034374522</v>
      </c>
      <c r="M45" s="39">
        <f t="shared" si="21"/>
        <v>-48.083189157584592</v>
      </c>
      <c r="N45" s="39">
        <f t="shared" si="21"/>
        <v>-52.076809620810593</v>
      </c>
      <c r="O45" s="39">
        <f t="shared" si="21"/>
        <v>-56.071337695236394</v>
      </c>
      <c r="P45" s="39">
        <f t="shared" si="21"/>
        <v>-60.06659275674582</v>
      </c>
      <c r="Q45" s="39">
        <f t="shared" si="21"/>
        <v>-64.062439083762797</v>
      </c>
    </row>
    <row r="46" spans="1:17" x14ac:dyDescent="0.2">
      <c r="A46" s="89"/>
      <c r="B46" s="2" t="s">
        <v>119</v>
      </c>
      <c r="D46" s="39">
        <f>(D$16-2*D$20)-SQRT(POWER((D$16-2*D$20),2)+POWER((D$15+2*D$18),2)+4*POWER((D$21+D$17),2))</f>
        <v>-12.32455532033676</v>
      </c>
      <c r="E46" s="39">
        <f t="shared" ref="E46:Q46" si="22">(E$16-2*E$20)-SQRT(POWER((E$16-2*E$20),2)+POWER((E$15+2*E$18),2)+4*POWER((E$21+E$17),2))</f>
        <v>-16.246211251235323</v>
      </c>
      <c r="F46" s="39">
        <f t="shared" si="22"/>
        <v>-20.198039027185569</v>
      </c>
      <c r="G46" s="39">
        <f t="shared" si="22"/>
        <v>-24.165525060596437</v>
      </c>
      <c r="H46" s="39">
        <f t="shared" si="22"/>
        <v>-28.142135623730951</v>
      </c>
      <c r="I46" s="39">
        <f t="shared" si="22"/>
        <v>-32.124515496597098</v>
      </c>
      <c r="J46" s="39">
        <f t="shared" si="22"/>
        <v>-36.110770276274835</v>
      </c>
      <c r="K46" s="39">
        <f t="shared" si="22"/>
        <v>-40.09975124224178</v>
      </c>
      <c r="L46" s="39">
        <f t="shared" si="22"/>
        <v>-44.090722034374522</v>
      </c>
      <c r="M46" s="39">
        <f t="shared" si="22"/>
        <v>-48.083189157584592</v>
      </c>
      <c r="N46" s="39">
        <f t="shared" si="22"/>
        <v>-52.076809620810593</v>
      </c>
      <c r="O46" s="39">
        <f t="shared" si="22"/>
        <v>-56.071337695236394</v>
      </c>
      <c r="P46" s="39">
        <f t="shared" si="22"/>
        <v>-60.06659275674582</v>
      </c>
      <c r="Q46" s="39">
        <f t="shared" si="22"/>
        <v>-64.062439083762797</v>
      </c>
    </row>
    <row r="47" spans="1:17" x14ac:dyDescent="0.2">
      <c r="A47" s="89"/>
      <c r="B47" s="2" t="s">
        <v>121</v>
      </c>
      <c r="D47" s="12">
        <f>(D$16+2*D$20)+SQRT(POWER((D$16+2*D$20),2)+POWER((D$15+2*D$18),2)+4*POWER((D$21+D$17),2))</f>
        <v>12.32455532033676</v>
      </c>
      <c r="E47" s="12">
        <f t="shared" ref="E47:Q47" si="23">(E$16+2*E$20)+SQRT(POWER((E$16+2*E$20),2)+POWER((E$15+2*E$18),2)+4*POWER((E$21+E$17),2))</f>
        <v>16.246211251235323</v>
      </c>
      <c r="F47" s="12">
        <f t="shared" si="23"/>
        <v>20.198039027185569</v>
      </c>
      <c r="G47" s="12">
        <f t="shared" si="23"/>
        <v>24.165525060596437</v>
      </c>
      <c r="H47" s="12">
        <f t="shared" si="23"/>
        <v>28.142135623730951</v>
      </c>
      <c r="I47" s="12">
        <f t="shared" si="23"/>
        <v>32.124515496597098</v>
      </c>
      <c r="J47" s="12">
        <f t="shared" si="23"/>
        <v>36.110770276274835</v>
      </c>
      <c r="K47" s="12">
        <f t="shared" si="23"/>
        <v>40.09975124224178</v>
      </c>
      <c r="L47" s="12">
        <f t="shared" si="23"/>
        <v>44.090722034374522</v>
      </c>
      <c r="M47" s="12">
        <f t="shared" si="23"/>
        <v>48.083189157584592</v>
      </c>
      <c r="N47" s="12">
        <f t="shared" si="23"/>
        <v>52.076809620810593</v>
      </c>
      <c r="O47" s="12">
        <f t="shared" si="23"/>
        <v>56.071337695236394</v>
      </c>
      <c r="P47" s="12">
        <f t="shared" si="23"/>
        <v>60.06659275674582</v>
      </c>
      <c r="Q47" s="12">
        <f t="shared" si="23"/>
        <v>64.062439083762797</v>
      </c>
    </row>
    <row r="48" spans="1:17" x14ac:dyDescent="0.2">
      <c r="A48" s="89"/>
      <c r="B48" s="2" t="s">
        <v>38</v>
      </c>
      <c r="D48" s="12">
        <f>$C$10/4/PI()*LN(D44/D45*D46/D47)</f>
        <v>0</v>
      </c>
      <c r="E48" s="12">
        <f t="shared" ref="E48:Q48" si="24">$C$10/4/PI()*LN(E44/E45*E46/E47)</f>
        <v>0</v>
      </c>
      <c r="F48" s="12">
        <f t="shared" si="24"/>
        <v>0</v>
      </c>
      <c r="G48" s="12">
        <f t="shared" si="24"/>
        <v>0</v>
      </c>
      <c r="H48" s="12">
        <f t="shared" si="24"/>
        <v>0</v>
      </c>
      <c r="I48" s="12">
        <f t="shared" si="24"/>
        <v>0</v>
      </c>
      <c r="J48" s="12">
        <f t="shared" si="24"/>
        <v>0</v>
      </c>
      <c r="K48" s="12">
        <f t="shared" si="24"/>
        <v>0</v>
      </c>
      <c r="L48" s="12">
        <f t="shared" si="24"/>
        <v>0</v>
      </c>
      <c r="M48" s="12">
        <f t="shared" si="24"/>
        <v>0</v>
      </c>
      <c r="N48" s="12">
        <f t="shared" si="24"/>
        <v>0</v>
      </c>
      <c r="O48" s="12">
        <f t="shared" si="24"/>
        <v>0</v>
      </c>
      <c r="P48" s="12">
        <f t="shared" si="24"/>
        <v>0</v>
      </c>
      <c r="Q48" s="12">
        <f t="shared" si="24"/>
        <v>0</v>
      </c>
    </row>
    <row r="49" spans="1:17" ht="15" x14ac:dyDescent="0.25">
      <c r="A49" s="89"/>
      <c r="B49" s="2" t="s">
        <v>123</v>
      </c>
      <c r="D49" s="40">
        <f>(D42-D48)/10</f>
        <v>0</v>
      </c>
      <c r="E49" s="40">
        <f t="shared" ref="E49:Q49" si="25">(E42-E48)/10</f>
        <v>0</v>
      </c>
      <c r="F49" s="40">
        <f t="shared" si="25"/>
        <v>0</v>
      </c>
      <c r="G49" s="40">
        <f t="shared" si="25"/>
        <v>0</v>
      </c>
      <c r="H49" s="40">
        <f t="shared" si="25"/>
        <v>0</v>
      </c>
      <c r="I49" s="40">
        <f t="shared" si="25"/>
        <v>0</v>
      </c>
      <c r="J49" s="40">
        <f t="shared" si="25"/>
        <v>0</v>
      </c>
      <c r="K49" s="40">
        <f t="shared" si="25"/>
        <v>0</v>
      </c>
      <c r="L49" s="40">
        <f t="shared" si="25"/>
        <v>0</v>
      </c>
      <c r="M49" s="40">
        <f t="shared" si="25"/>
        <v>0</v>
      </c>
      <c r="N49" s="40">
        <f t="shared" si="25"/>
        <v>0</v>
      </c>
      <c r="O49" s="40">
        <f t="shared" si="25"/>
        <v>0</v>
      </c>
      <c r="P49" s="40">
        <f t="shared" si="25"/>
        <v>0</v>
      </c>
      <c r="Q49" s="40">
        <f t="shared" si="25"/>
        <v>0</v>
      </c>
    </row>
    <row r="52" spans="1:17" x14ac:dyDescent="0.2">
      <c r="A52" s="89" t="s">
        <v>124</v>
      </c>
      <c r="B52" s="2" t="s">
        <v>118</v>
      </c>
      <c r="D52" s="39">
        <f>(D$15+2*D$18)+SQRT(POWER((D$16-2*D$20),2)+POWER((D$15+2*D$18),2)+4*POWER(D$21,2))</f>
        <v>6.324555320336759</v>
      </c>
      <c r="E52" s="39">
        <f t="shared" ref="E52:Q52" si="26">(E$15+2*E$18)+SQRT(POWER((E$16-2*E$20),2)+POWER((E$15+2*E$18),2)+4*POWER(E$21,2))</f>
        <v>8.2462112512353212</v>
      </c>
      <c r="F52" s="39">
        <f t="shared" si="26"/>
        <v>10.198039027185569</v>
      </c>
      <c r="G52" s="39">
        <f t="shared" si="26"/>
        <v>12.165525060596439</v>
      </c>
      <c r="H52" s="39">
        <f t="shared" si="26"/>
        <v>14.142135623730951</v>
      </c>
      <c r="I52" s="39">
        <f t="shared" si="26"/>
        <v>16.124515496597098</v>
      </c>
      <c r="J52" s="39">
        <f t="shared" si="26"/>
        <v>18.110770276274835</v>
      </c>
      <c r="K52" s="39">
        <f t="shared" si="26"/>
        <v>20.09975124224178</v>
      </c>
      <c r="L52" s="39">
        <f t="shared" si="26"/>
        <v>22.090722034374522</v>
      </c>
      <c r="M52" s="39">
        <f t="shared" si="26"/>
        <v>24.083189157584592</v>
      </c>
      <c r="N52" s="39">
        <f t="shared" si="26"/>
        <v>26.076809620810597</v>
      </c>
      <c r="O52" s="39">
        <f t="shared" si="26"/>
        <v>28.071337695236398</v>
      </c>
      <c r="P52" s="39">
        <f t="shared" si="26"/>
        <v>30.066592756745816</v>
      </c>
      <c r="Q52" s="39">
        <f t="shared" si="26"/>
        <v>32.062439083762797</v>
      </c>
    </row>
    <row r="53" spans="1:17" x14ac:dyDescent="0.2">
      <c r="A53" s="89"/>
      <c r="B53" s="2" t="s">
        <v>120</v>
      </c>
      <c r="D53" s="39">
        <f>(D$15-2*D$18)-SQRT(POWER((D$16-2*D$20),2)+POWER((D$15-2*D$18),2)+4*POWER(D$21,2))</f>
        <v>-6.324555320336759</v>
      </c>
      <c r="E53" s="39">
        <f t="shared" ref="E53:Q53" si="27">(E$15-2*E$18)-SQRT(POWER((E$16-2*E$20),2)+POWER((E$15-2*E$18),2)+4*POWER(E$21,2))</f>
        <v>-8.2462112512353212</v>
      </c>
      <c r="F53" s="39">
        <f t="shared" si="27"/>
        <v>-10.198039027185569</v>
      </c>
      <c r="G53" s="39">
        <f t="shared" si="27"/>
        <v>-12.165525060596439</v>
      </c>
      <c r="H53" s="39">
        <f t="shared" si="27"/>
        <v>-14.142135623730951</v>
      </c>
      <c r="I53" s="39">
        <f t="shared" si="27"/>
        <v>-16.124515496597098</v>
      </c>
      <c r="J53" s="39">
        <f t="shared" si="27"/>
        <v>-18.110770276274835</v>
      </c>
      <c r="K53" s="39">
        <f t="shared" si="27"/>
        <v>-20.09975124224178</v>
      </c>
      <c r="L53" s="39">
        <f t="shared" si="27"/>
        <v>-22.090722034374522</v>
      </c>
      <c r="M53" s="39">
        <f t="shared" si="27"/>
        <v>-24.083189157584592</v>
      </c>
      <c r="N53" s="39">
        <f t="shared" si="27"/>
        <v>-26.076809620810597</v>
      </c>
      <c r="O53" s="39">
        <f t="shared" si="27"/>
        <v>-28.071337695236398</v>
      </c>
      <c r="P53" s="39">
        <f t="shared" si="27"/>
        <v>-30.066592756745816</v>
      </c>
      <c r="Q53" s="39">
        <f t="shared" si="27"/>
        <v>-32.062439083762797</v>
      </c>
    </row>
    <row r="54" spans="1:17" x14ac:dyDescent="0.2">
      <c r="A54" s="89"/>
      <c r="B54" s="2" t="s">
        <v>119</v>
      </c>
      <c r="D54" s="39">
        <f>(D$15-2*D$18)-SQRT(POWER((D$16+2*D$20),2)+POWER((D$15-2*D$18),2)+4*POWER(D$21,2))</f>
        <v>-6.324555320336759</v>
      </c>
      <c r="E54" s="39">
        <f t="shared" ref="E54:Q54" si="28">(E$15-2*E$18)-SQRT(POWER((E$16+2*E$20),2)+POWER((E$15-2*E$18),2)+4*POWER(E$21,2))</f>
        <v>-8.2462112512353212</v>
      </c>
      <c r="F54" s="39">
        <f t="shared" si="28"/>
        <v>-10.198039027185569</v>
      </c>
      <c r="G54" s="39">
        <f t="shared" si="28"/>
        <v>-12.165525060596439</v>
      </c>
      <c r="H54" s="39">
        <f t="shared" si="28"/>
        <v>-14.142135623730951</v>
      </c>
      <c r="I54" s="39">
        <f t="shared" si="28"/>
        <v>-16.124515496597098</v>
      </c>
      <c r="J54" s="39">
        <f t="shared" si="28"/>
        <v>-18.110770276274835</v>
      </c>
      <c r="K54" s="39">
        <f t="shared" si="28"/>
        <v>-20.09975124224178</v>
      </c>
      <c r="L54" s="39">
        <f t="shared" si="28"/>
        <v>-22.090722034374522</v>
      </c>
      <c r="M54" s="39">
        <f t="shared" si="28"/>
        <v>-24.083189157584592</v>
      </c>
      <c r="N54" s="39">
        <f t="shared" si="28"/>
        <v>-26.076809620810597</v>
      </c>
      <c r="O54" s="39">
        <f t="shared" si="28"/>
        <v>-28.071337695236398</v>
      </c>
      <c r="P54" s="39">
        <f t="shared" si="28"/>
        <v>-30.066592756745816</v>
      </c>
      <c r="Q54" s="39">
        <f t="shared" si="28"/>
        <v>-32.062439083762797</v>
      </c>
    </row>
    <row r="55" spans="1:17" x14ac:dyDescent="0.2">
      <c r="A55" s="89"/>
      <c r="B55" s="2" t="s">
        <v>121</v>
      </c>
      <c r="D55" s="39">
        <f>(D$15+2*D$18)+SQRT(POWER((D$16+2*D$20),2)+POWER((D$15+2*D$18),2)+4*POWER(D$21,2))</f>
        <v>6.324555320336759</v>
      </c>
      <c r="E55" s="39">
        <f t="shared" ref="E55:Q55" si="29">(E$15+2*E$18)+SQRT(POWER((E$16+2*E$20),2)+POWER((E$15+2*E$18),2)+4*POWER(E$21,2))</f>
        <v>8.2462112512353212</v>
      </c>
      <c r="F55" s="39">
        <f t="shared" si="29"/>
        <v>10.198039027185569</v>
      </c>
      <c r="G55" s="39">
        <f t="shared" si="29"/>
        <v>12.165525060596439</v>
      </c>
      <c r="H55" s="39">
        <f t="shared" si="29"/>
        <v>14.142135623730951</v>
      </c>
      <c r="I55" s="39">
        <f t="shared" si="29"/>
        <v>16.124515496597098</v>
      </c>
      <c r="J55" s="39">
        <f t="shared" si="29"/>
        <v>18.110770276274835</v>
      </c>
      <c r="K55" s="39">
        <f t="shared" si="29"/>
        <v>20.09975124224178</v>
      </c>
      <c r="L55" s="39">
        <f t="shared" si="29"/>
        <v>22.090722034374522</v>
      </c>
      <c r="M55" s="39">
        <f t="shared" si="29"/>
        <v>24.083189157584592</v>
      </c>
      <c r="N55" s="39">
        <f t="shared" si="29"/>
        <v>26.076809620810597</v>
      </c>
      <c r="O55" s="39">
        <f t="shared" si="29"/>
        <v>28.071337695236398</v>
      </c>
      <c r="P55" s="39">
        <f t="shared" si="29"/>
        <v>30.066592756745816</v>
      </c>
      <c r="Q55" s="39">
        <f t="shared" si="29"/>
        <v>32.062439083762797</v>
      </c>
    </row>
    <row r="56" spans="1:17" x14ac:dyDescent="0.2">
      <c r="A56" s="89"/>
      <c r="B56" s="2" t="s">
        <v>38</v>
      </c>
      <c r="D56" s="12">
        <f t="shared" ref="D56:Q56" si="30">$C$10/4/PI()*LN(D52/D53*D54/D55)</f>
        <v>0</v>
      </c>
      <c r="E56" s="12">
        <f t="shared" si="30"/>
        <v>0</v>
      </c>
      <c r="F56" s="12">
        <f t="shared" si="30"/>
        <v>0</v>
      </c>
      <c r="G56" s="12">
        <f t="shared" si="30"/>
        <v>0</v>
      </c>
      <c r="H56" s="12">
        <f t="shared" si="30"/>
        <v>0</v>
      </c>
      <c r="I56" s="12">
        <f t="shared" si="30"/>
        <v>0</v>
      </c>
      <c r="J56" s="12">
        <f t="shared" si="30"/>
        <v>0</v>
      </c>
      <c r="K56" s="12">
        <f t="shared" si="30"/>
        <v>0</v>
      </c>
      <c r="L56" s="12">
        <f t="shared" si="30"/>
        <v>0</v>
      </c>
      <c r="M56" s="12">
        <f t="shared" si="30"/>
        <v>0</v>
      </c>
      <c r="N56" s="12">
        <f t="shared" si="30"/>
        <v>0</v>
      </c>
      <c r="O56" s="12">
        <f t="shared" si="30"/>
        <v>0</v>
      </c>
      <c r="P56" s="12">
        <f t="shared" si="30"/>
        <v>0</v>
      </c>
      <c r="Q56" s="12">
        <f t="shared" si="30"/>
        <v>0</v>
      </c>
    </row>
    <row r="57" spans="1:17" x14ac:dyDescent="0.2">
      <c r="A57" s="89"/>
    </row>
    <row r="58" spans="1:17" x14ac:dyDescent="0.2">
      <c r="A58" s="89"/>
      <c r="B58" s="2" t="s">
        <v>118</v>
      </c>
      <c r="D58" s="39">
        <f>(D$15+2*D$18)+SQRT(POWER((D$16-2*D$20),2)+POWER((D$15+2*D$18),2)+4*POWER((D$21+D$17),2))</f>
        <v>6.324555320336759</v>
      </c>
      <c r="E58" s="39">
        <f t="shared" ref="E58:Q58" si="31">(E$15+2*E$18)+SQRT(POWER((E$16-2*E$20),2)+POWER((E$15+2*E$18),2)+4*POWER((E$21+E$17),2))</f>
        <v>8.2462112512353212</v>
      </c>
      <c r="F58" s="39">
        <f t="shared" si="31"/>
        <v>10.198039027185569</v>
      </c>
      <c r="G58" s="39">
        <f t="shared" si="31"/>
        <v>12.165525060596439</v>
      </c>
      <c r="H58" s="39">
        <f t="shared" si="31"/>
        <v>14.142135623730951</v>
      </c>
      <c r="I58" s="39">
        <f t="shared" si="31"/>
        <v>16.124515496597098</v>
      </c>
      <c r="J58" s="39">
        <f t="shared" si="31"/>
        <v>18.110770276274835</v>
      </c>
      <c r="K58" s="39">
        <f t="shared" si="31"/>
        <v>20.09975124224178</v>
      </c>
      <c r="L58" s="39">
        <f t="shared" si="31"/>
        <v>22.090722034374522</v>
      </c>
      <c r="M58" s="39">
        <f t="shared" si="31"/>
        <v>24.083189157584592</v>
      </c>
      <c r="N58" s="39">
        <f t="shared" si="31"/>
        <v>26.076809620810597</v>
      </c>
      <c r="O58" s="39">
        <f t="shared" si="31"/>
        <v>28.071337695236398</v>
      </c>
      <c r="P58" s="39">
        <f t="shared" si="31"/>
        <v>30.066592756745816</v>
      </c>
      <c r="Q58" s="39">
        <f t="shared" si="31"/>
        <v>32.062439083762797</v>
      </c>
    </row>
    <row r="59" spans="1:17" x14ac:dyDescent="0.2">
      <c r="A59" s="89"/>
      <c r="B59" s="2" t="s">
        <v>120</v>
      </c>
      <c r="D59" s="39">
        <f>(D$15-2*D$18)-SQRT(POWER((D$16-2*D$20),2)+POWER((D$15-2*D$18),2)+4*POWER((D$21+D$17),2))</f>
        <v>-6.324555320336759</v>
      </c>
      <c r="E59" s="39">
        <f t="shared" ref="E59:Q59" si="32">(E$15-2*E$18)-SQRT(POWER((E$16-2*E$20),2)+POWER((E$15-2*E$18),2)+4*POWER((E$21+E$17),2))</f>
        <v>-8.2462112512353212</v>
      </c>
      <c r="F59" s="39">
        <f t="shared" si="32"/>
        <v>-10.198039027185569</v>
      </c>
      <c r="G59" s="39">
        <f t="shared" si="32"/>
        <v>-12.165525060596439</v>
      </c>
      <c r="H59" s="39">
        <f t="shared" si="32"/>
        <v>-14.142135623730951</v>
      </c>
      <c r="I59" s="39">
        <f t="shared" si="32"/>
        <v>-16.124515496597098</v>
      </c>
      <c r="J59" s="39">
        <f t="shared" si="32"/>
        <v>-18.110770276274835</v>
      </c>
      <c r="K59" s="39">
        <f t="shared" si="32"/>
        <v>-20.09975124224178</v>
      </c>
      <c r="L59" s="39">
        <f t="shared" si="32"/>
        <v>-22.090722034374522</v>
      </c>
      <c r="M59" s="39">
        <f t="shared" si="32"/>
        <v>-24.083189157584592</v>
      </c>
      <c r="N59" s="39">
        <f t="shared" si="32"/>
        <v>-26.076809620810597</v>
      </c>
      <c r="O59" s="39">
        <f t="shared" si="32"/>
        <v>-28.071337695236398</v>
      </c>
      <c r="P59" s="39">
        <f t="shared" si="32"/>
        <v>-30.066592756745816</v>
      </c>
      <c r="Q59" s="39">
        <f t="shared" si="32"/>
        <v>-32.062439083762797</v>
      </c>
    </row>
    <row r="60" spans="1:17" x14ac:dyDescent="0.2">
      <c r="A60" s="89"/>
      <c r="B60" s="2" t="s">
        <v>119</v>
      </c>
      <c r="D60" s="39">
        <f>(D$15-2*D$18)-SQRT(POWER((D$16+2*D$20),2)+POWER((D$15-2*D$18),2)+4*POWER((D$21+D$17),2))</f>
        <v>-6.324555320336759</v>
      </c>
      <c r="E60" s="39">
        <f t="shared" ref="E60:Q60" si="33">(E$15-2*E$18)-SQRT(POWER((E$16+2*E$20),2)+POWER((E$15-2*E$18),2)+4*POWER((E$21+E$17),2))</f>
        <v>-8.2462112512353212</v>
      </c>
      <c r="F60" s="39">
        <f t="shared" si="33"/>
        <v>-10.198039027185569</v>
      </c>
      <c r="G60" s="39">
        <f t="shared" si="33"/>
        <v>-12.165525060596439</v>
      </c>
      <c r="H60" s="39">
        <f t="shared" si="33"/>
        <v>-14.142135623730951</v>
      </c>
      <c r="I60" s="39">
        <f t="shared" si="33"/>
        <v>-16.124515496597098</v>
      </c>
      <c r="J60" s="39">
        <f t="shared" si="33"/>
        <v>-18.110770276274835</v>
      </c>
      <c r="K60" s="39">
        <f t="shared" si="33"/>
        <v>-20.09975124224178</v>
      </c>
      <c r="L60" s="39">
        <f t="shared" si="33"/>
        <v>-22.090722034374522</v>
      </c>
      <c r="M60" s="39">
        <f t="shared" si="33"/>
        <v>-24.083189157584592</v>
      </c>
      <c r="N60" s="39">
        <f t="shared" si="33"/>
        <v>-26.076809620810597</v>
      </c>
      <c r="O60" s="39">
        <f t="shared" si="33"/>
        <v>-28.071337695236398</v>
      </c>
      <c r="P60" s="39">
        <f t="shared" si="33"/>
        <v>-30.066592756745816</v>
      </c>
      <c r="Q60" s="39">
        <f t="shared" si="33"/>
        <v>-32.062439083762797</v>
      </c>
    </row>
    <row r="61" spans="1:17" x14ac:dyDescent="0.2">
      <c r="A61" s="89"/>
      <c r="B61" s="2" t="s">
        <v>121</v>
      </c>
      <c r="D61" s="39">
        <f>(D$15+2*D$18)+SQRT(POWER((D$16+2*D$20),2)+POWER((D$15+2*D$18),2)+4*POWER((D$21+D$17),2))</f>
        <v>6.324555320336759</v>
      </c>
      <c r="E61" s="39">
        <f t="shared" ref="E61:Q61" si="34">(E$15+2*E$18)+SQRT(POWER((E$16+2*E$20),2)+POWER((E$15+2*E$18),2)+4*POWER((E$21+E$17),2))</f>
        <v>8.2462112512353212</v>
      </c>
      <c r="F61" s="39">
        <f t="shared" si="34"/>
        <v>10.198039027185569</v>
      </c>
      <c r="G61" s="39">
        <f t="shared" si="34"/>
        <v>12.165525060596439</v>
      </c>
      <c r="H61" s="39">
        <f t="shared" si="34"/>
        <v>14.142135623730951</v>
      </c>
      <c r="I61" s="39">
        <f t="shared" si="34"/>
        <v>16.124515496597098</v>
      </c>
      <c r="J61" s="39">
        <f t="shared" si="34"/>
        <v>18.110770276274835</v>
      </c>
      <c r="K61" s="39">
        <f t="shared" si="34"/>
        <v>20.09975124224178</v>
      </c>
      <c r="L61" s="39">
        <f t="shared" si="34"/>
        <v>22.090722034374522</v>
      </c>
      <c r="M61" s="39">
        <f t="shared" si="34"/>
        <v>24.083189157584592</v>
      </c>
      <c r="N61" s="39">
        <f t="shared" si="34"/>
        <v>26.076809620810597</v>
      </c>
      <c r="O61" s="39">
        <f t="shared" si="34"/>
        <v>28.071337695236398</v>
      </c>
      <c r="P61" s="39">
        <f t="shared" si="34"/>
        <v>30.066592756745816</v>
      </c>
      <c r="Q61" s="39">
        <f t="shared" si="34"/>
        <v>32.062439083762797</v>
      </c>
    </row>
    <row r="62" spans="1:17" x14ac:dyDescent="0.2">
      <c r="A62" s="89"/>
      <c r="B62" s="2" t="s">
        <v>38</v>
      </c>
      <c r="D62" s="12">
        <f t="shared" ref="D62:Q62" si="35">$C$10/4/PI()*LN(D58/D59*D60/D61)</f>
        <v>0</v>
      </c>
      <c r="E62" s="12">
        <f t="shared" si="35"/>
        <v>0</v>
      </c>
      <c r="F62" s="12">
        <f t="shared" si="35"/>
        <v>0</v>
      </c>
      <c r="G62" s="12">
        <f t="shared" si="35"/>
        <v>0</v>
      </c>
      <c r="H62" s="12">
        <f t="shared" si="35"/>
        <v>0</v>
      </c>
      <c r="I62" s="12">
        <f t="shared" si="35"/>
        <v>0</v>
      </c>
      <c r="J62" s="12">
        <f t="shared" si="35"/>
        <v>0</v>
      </c>
      <c r="K62" s="12">
        <f t="shared" si="35"/>
        <v>0</v>
      </c>
      <c r="L62" s="12">
        <f t="shared" si="35"/>
        <v>0</v>
      </c>
      <c r="M62" s="12">
        <f t="shared" si="35"/>
        <v>0</v>
      </c>
      <c r="N62" s="12">
        <f t="shared" si="35"/>
        <v>0</v>
      </c>
      <c r="O62" s="12">
        <f t="shared" si="35"/>
        <v>0</v>
      </c>
      <c r="P62" s="12">
        <f t="shared" si="35"/>
        <v>0</v>
      </c>
      <c r="Q62" s="12">
        <f t="shared" si="35"/>
        <v>0</v>
      </c>
    </row>
    <row r="63" spans="1:17" ht="15" x14ac:dyDescent="0.25">
      <c r="A63" s="89"/>
      <c r="B63" s="2" t="s">
        <v>123</v>
      </c>
      <c r="D63" s="40">
        <f t="shared" ref="D63:Q63" si="36">(D56-D62)/10</f>
        <v>0</v>
      </c>
      <c r="E63" s="40">
        <f t="shared" si="36"/>
        <v>0</v>
      </c>
      <c r="F63" s="40">
        <f t="shared" si="36"/>
        <v>0</v>
      </c>
      <c r="G63" s="40">
        <f t="shared" si="36"/>
        <v>0</v>
      </c>
      <c r="H63" s="40">
        <f t="shared" si="36"/>
        <v>0</v>
      </c>
      <c r="I63" s="40">
        <f t="shared" si="36"/>
        <v>0</v>
      </c>
      <c r="J63" s="40">
        <f t="shared" si="36"/>
        <v>0</v>
      </c>
      <c r="K63" s="40">
        <f t="shared" si="36"/>
        <v>0</v>
      </c>
      <c r="L63" s="40">
        <f t="shared" si="36"/>
        <v>0</v>
      </c>
      <c r="M63" s="40">
        <f t="shared" si="36"/>
        <v>0</v>
      </c>
      <c r="N63" s="40">
        <f t="shared" si="36"/>
        <v>0</v>
      </c>
      <c r="O63" s="40">
        <f t="shared" si="36"/>
        <v>0</v>
      </c>
      <c r="P63" s="40">
        <f t="shared" si="36"/>
        <v>0</v>
      </c>
      <c r="Q63" s="40">
        <f t="shared" si="36"/>
        <v>0</v>
      </c>
    </row>
  </sheetData>
  <sheetProtection password="8D70" sheet="1" objects="1" scenarios="1" selectLockedCells="1"/>
  <mergeCells count="2">
    <mergeCell ref="A38:A49"/>
    <mergeCell ref="A52:A63"/>
  </mergeCells>
  <phoneticPr fontId="3"/>
  <pageMargins left="0.75" right="0.75" top="1" bottom="1"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topLeftCell="A12" workbookViewId="0">
      <selection activeCell="C54" sqref="C54"/>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8</v>
      </c>
    </row>
    <row r="3" spans="2:17" x14ac:dyDescent="0.2">
      <c r="B3" s="2" t="s">
        <v>0</v>
      </c>
    </row>
    <row r="4" spans="2:17" x14ac:dyDescent="0.2">
      <c r="B4" s="2" t="s">
        <v>36</v>
      </c>
    </row>
    <row r="5" spans="2:17" x14ac:dyDescent="0.2">
      <c r="F5" s="5"/>
    </row>
    <row r="6" spans="2:17" x14ac:dyDescent="0.2">
      <c r="F6" s="5"/>
    </row>
    <row r="7" spans="2:17" x14ac:dyDescent="0.2">
      <c r="F7" s="5"/>
    </row>
    <row r="8" spans="2:17" x14ac:dyDescent="0.2">
      <c r="B8" s="2" t="s">
        <v>63</v>
      </c>
      <c r="F8" s="5"/>
    </row>
    <row r="9" spans="2:17" x14ac:dyDescent="0.2">
      <c r="F9" s="5"/>
    </row>
    <row r="10" spans="2:17" x14ac:dyDescent="0.2">
      <c r="B10" s="4" t="s">
        <v>6</v>
      </c>
      <c r="C10" s="6">
        <f>全体計算シート!L13</f>
        <v>0</v>
      </c>
      <c r="F10" s="5"/>
    </row>
    <row r="11" spans="2:17" ht="16.5" x14ac:dyDescent="0.2">
      <c r="B11" s="5" t="s">
        <v>64</v>
      </c>
      <c r="C11" s="6">
        <f>全体計算シート!L10</f>
        <v>0</v>
      </c>
      <c r="F11" s="5"/>
    </row>
    <row r="12" spans="2:17" ht="16.5" x14ac:dyDescent="0.2">
      <c r="B12" s="7" t="s">
        <v>65</v>
      </c>
      <c r="C12" s="6">
        <f>全体計算シート!L11</f>
        <v>0</v>
      </c>
      <c r="F12" s="5"/>
    </row>
    <row r="13" spans="2:17" ht="16.5" x14ac:dyDescent="0.2">
      <c r="B13" s="7" t="s">
        <v>66</v>
      </c>
      <c r="C13" s="6">
        <f>全体計算シート!L12</f>
        <v>0</v>
      </c>
      <c r="F13" s="5"/>
    </row>
    <row r="14" spans="2:17" x14ac:dyDescent="0.2">
      <c r="B14" s="4"/>
      <c r="C14" s="8"/>
      <c r="F14" s="5"/>
    </row>
    <row r="15" spans="2:17" x14ac:dyDescent="0.2">
      <c r="B15" s="5" t="s">
        <v>67</v>
      </c>
      <c r="C15" s="6">
        <f>全体計算シート!L14</f>
        <v>0</v>
      </c>
      <c r="D15" s="9">
        <f t="shared" ref="D15:Q17" si="0">$C15</f>
        <v>0</v>
      </c>
      <c r="E15" s="9">
        <f t="shared" si="0"/>
        <v>0</v>
      </c>
      <c r="F15" s="9">
        <f t="shared" si="0"/>
        <v>0</v>
      </c>
      <c r="G15" s="9">
        <f t="shared" si="0"/>
        <v>0</v>
      </c>
      <c r="H15" s="9">
        <f t="shared" si="0"/>
        <v>0</v>
      </c>
      <c r="I15" s="9">
        <f t="shared" si="0"/>
        <v>0</v>
      </c>
      <c r="J15" s="9">
        <f t="shared" si="0"/>
        <v>0</v>
      </c>
      <c r="K15" s="9">
        <f t="shared" si="0"/>
        <v>0</v>
      </c>
      <c r="L15" s="9">
        <f t="shared" si="0"/>
        <v>0</v>
      </c>
      <c r="M15" s="9">
        <f t="shared" si="0"/>
        <v>0</v>
      </c>
      <c r="N15" s="9">
        <f t="shared" si="0"/>
        <v>0</v>
      </c>
      <c r="O15" s="9">
        <f t="shared" si="0"/>
        <v>0</v>
      </c>
      <c r="P15" s="9">
        <f t="shared" si="0"/>
        <v>0</v>
      </c>
      <c r="Q15" s="9">
        <f t="shared" si="0"/>
        <v>0</v>
      </c>
    </row>
    <row r="16" spans="2:17" x14ac:dyDescent="0.2">
      <c r="B16" s="5" t="s">
        <v>40</v>
      </c>
      <c r="C16" s="6">
        <f>全体計算シート!L15</f>
        <v>0</v>
      </c>
      <c r="D16" s="9">
        <f t="shared" si="0"/>
        <v>0</v>
      </c>
      <c r="E16" s="9">
        <f t="shared" si="0"/>
        <v>0</v>
      </c>
      <c r="F16" s="9">
        <f t="shared" si="0"/>
        <v>0</v>
      </c>
      <c r="G16" s="9">
        <f t="shared" si="0"/>
        <v>0</v>
      </c>
      <c r="H16" s="9">
        <f t="shared" si="0"/>
        <v>0</v>
      </c>
      <c r="I16" s="9">
        <f t="shared" si="0"/>
        <v>0</v>
      </c>
      <c r="J16" s="9">
        <f t="shared" si="0"/>
        <v>0</v>
      </c>
      <c r="K16" s="9">
        <f t="shared" si="0"/>
        <v>0</v>
      </c>
      <c r="L16" s="9">
        <f t="shared" si="0"/>
        <v>0</v>
      </c>
      <c r="M16" s="9">
        <f t="shared" si="0"/>
        <v>0</v>
      </c>
      <c r="N16" s="9">
        <f t="shared" si="0"/>
        <v>0</v>
      </c>
      <c r="O16" s="9">
        <f t="shared" si="0"/>
        <v>0</v>
      </c>
      <c r="P16" s="9">
        <f t="shared" si="0"/>
        <v>0</v>
      </c>
      <c r="Q16" s="9">
        <f t="shared" si="0"/>
        <v>0</v>
      </c>
    </row>
    <row r="17" spans="2:17" x14ac:dyDescent="0.2">
      <c r="B17" s="5" t="s">
        <v>68</v>
      </c>
      <c r="C17" s="6">
        <f>全体計算シート!L16</f>
        <v>0</v>
      </c>
      <c r="D17" s="9">
        <f t="shared" si="0"/>
        <v>0</v>
      </c>
      <c r="E17" s="9">
        <f t="shared" si="0"/>
        <v>0</v>
      </c>
      <c r="F17" s="9">
        <f t="shared" si="0"/>
        <v>0</v>
      </c>
      <c r="G17" s="9">
        <f t="shared" si="0"/>
        <v>0</v>
      </c>
      <c r="H17" s="9">
        <f t="shared" si="0"/>
        <v>0</v>
      </c>
      <c r="I17" s="9">
        <f t="shared" si="0"/>
        <v>0</v>
      </c>
      <c r="J17" s="9">
        <f t="shared" si="0"/>
        <v>0</v>
      </c>
      <c r="K17" s="9">
        <f t="shared" si="0"/>
        <v>0</v>
      </c>
      <c r="L17" s="9">
        <f t="shared" si="0"/>
        <v>0</v>
      </c>
      <c r="M17" s="9">
        <f t="shared" si="0"/>
        <v>0</v>
      </c>
      <c r="N17" s="9">
        <f t="shared" si="0"/>
        <v>0</v>
      </c>
      <c r="O17" s="9">
        <f t="shared" si="0"/>
        <v>0</v>
      </c>
      <c r="P17" s="9">
        <f t="shared" si="0"/>
        <v>0</v>
      </c>
      <c r="Q17" s="9">
        <f t="shared" si="0"/>
        <v>0</v>
      </c>
    </row>
    <row r="18" spans="2:17" x14ac:dyDescent="0.2">
      <c r="B18" s="5" t="s">
        <v>7</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2:17" x14ac:dyDescent="0.2">
      <c r="B19" s="2" t="s">
        <v>1</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2:17" x14ac:dyDescent="0.2">
      <c r="D20" s="9">
        <f t="shared" ref="D20:Q20" si="2">D19-$C12</f>
        <v>3</v>
      </c>
      <c r="E20" s="9">
        <f t="shared" si="2"/>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2:17" x14ac:dyDescent="0.2">
      <c r="B21" s="5" t="s">
        <v>37</v>
      </c>
      <c r="C21" s="6">
        <f>全体計算シート!C26</f>
        <v>1</v>
      </c>
      <c r="D21" s="9">
        <f t="shared" ref="D21:Q21" si="3">$C21-$C13</f>
        <v>1</v>
      </c>
      <c r="E21" s="9">
        <f t="shared" si="3"/>
        <v>1</v>
      </c>
      <c r="F21" s="9">
        <f t="shared" si="3"/>
        <v>1</v>
      </c>
      <c r="G21" s="9">
        <f t="shared" si="3"/>
        <v>1</v>
      </c>
      <c r="H21" s="9">
        <f t="shared" si="3"/>
        <v>1</v>
      </c>
      <c r="I21" s="9">
        <f t="shared" si="3"/>
        <v>1</v>
      </c>
      <c r="J21" s="9">
        <f t="shared" si="3"/>
        <v>1</v>
      </c>
      <c r="K21" s="9">
        <f t="shared" si="3"/>
        <v>1</v>
      </c>
      <c r="L21" s="9">
        <f t="shared" si="3"/>
        <v>1</v>
      </c>
      <c r="M21" s="9">
        <f t="shared" si="3"/>
        <v>1</v>
      </c>
      <c r="N21" s="9">
        <f t="shared" si="3"/>
        <v>1</v>
      </c>
      <c r="O21" s="9">
        <f t="shared" si="3"/>
        <v>1</v>
      </c>
      <c r="P21" s="9">
        <f t="shared" si="3"/>
        <v>1</v>
      </c>
      <c r="Q21" s="9">
        <f t="shared" si="3"/>
        <v>1</v>
      </c>
    </row>
    <row r="23" spans="2:17" x14ac:dyDescent="0.2">
      <c r="B23" s="10" t="s">
        <v>2</v>
      </c>
      <c r="C23" s="10"/>
      <c r="D23" s="11">
        <f t="shared" ref="D23:Q23" si="4">ATAN(($D$15-2*D$18)*($D$16-2*D$20)/(2*D$21*SQRT(POWER(($D$15-2*D$18),2)+POWER(($D$16-2*D$20),2)+4*POWER(D$21,2))))</f>
        <v>0</v>
      </c>
      <c r="E23" s="11">
        <f t="shared" si="4"/>
        <v>0</v>
      </c>
      <c r="F23" s="11">
        <f t="shared" si="4"/>
        <v>0</v>
      </c>
      <c r="G23" s="11">
        <f t="shared" si="4"/>
        <v>0</v>
      </c>
      <c r="H23" s="11">
        <f t="shared" si="4"/>
        <v>0</v>
      </c>
      <c r="I23" s="11">
        <f t="shared" si="4"/>
        <v>0</v>
      </c>
      <c r="J23" s="11">
        <f t="shared" si="4"/>
        <v>0</v>
      </c>
      <c r="K23" s="11">
        <f t="shared" si="4"/>
        <v>0</v>
      </c>
      <c r="L23" s="11">
        <f t="shared" si="4"/>
        <v>0</v>
      </c>
      <c r="M23" s="11">
        <f t="shared" si="4"/>
        <v>0</v>
      </c>
      <c r="N23" s="11">
        <f t="shared" si="4"/>
        <v>0</v>
      </c>
      <c r="O23" s="11">
        <f t="shared" si="4"/>
        <v>0</v>
      </c>
      <c r="P23" s="11">
        <f t="shared" si="4"/>
        <v>0</v>
      </c>
      <c r="Q23" s="11">
        <f t="shared" si="4"/>
        <v>0</v>
      </c>
    </row>
    <row r="24" spans="2:17" x14ac:dyDescent="0.2">
      <c r="B24" s="10" t="s">
        <v>3</v>
      </c>
      <c r="C24" s="10"/>
      <c r="D24" s="11">
        <f t="shared" ref="D24:Q24" si="5">ATAN(($D$15+2*D$18)*($D$16-2*D$20)/(2*D$21*SQRT(POWER(($D$15+2*D$18),2)+POWER(($D$16-2*D$20),2)+4*POWER(D$21,2))))</f>
        <v>0</v>
      </c>
      <c r="E24" s="11">
        <f t="shared" si="5"/>
        <v>0</v>
      </c>
      <c r="F24" s="11">
        <f t="shared" si="5"/>
        <v>0</v>
      </c>
      <c r="G24" s="11">
        <f t="shared" si="5"/>
        <v>0</v>
      </c>
      <c r="H24" s="11">
        <f t="shared" si="5"/>
        <v>0</v>
      </c>
      <c r="I24" s="11">
        <f t="shared" si="5"/>
        <v>0</v>
      </c>
      <c r="J24" s="11">
        <f t="shared" si="5"/>
        <v>0</v>
      </c>
      <c r="K24" s="11">
        <f t="shared" si="5"/>
        <v>0</v>
      </c>
      <c r="L24" s="11">
        <f t="shared" si="5"/>
        <v>0</v>
      </c>
      <c r="M24" s="11">
        <f t="shared" si="5"/>
        <v>0</v>
      </c>
      <c r="N24" s="11">
        <f t="shared" si="5"/>
        <v>0</v>
      </c>
      <c r="O24" s="11">
        <f t="shared" si="5"/>
        <v>0</v>
      </c>
      <c r="P24" s="11">
        <f t="shared" si="5"/>
        <v>0</v>
      </c>
      <c r="Q24" s="11">
        <f t="shared" si="5"/>
        <v>0</v>
      </c>
    </row>
    <row r="25" spans="2:17" x14ac:dyDescent="0.2">
      <c r="B25" s="10" t="s">
        <v>4</v>
      </c>
      <c r="C25" s="10"/>
      <c r="D25" s="11">
        <f t="shared" ref="D25:Q25" si="6">ATAN(($D$15-2*D$18)*($D$16+2*D$20)/(2*D$21*SQRT(POWER(($D$15-2*D$18),2)+POWER(($D$16+2*D$20),2)+4*POWER(D$21,2))))</f>
        <v>0</v>
      </c>
      <c r="E25" s="11">
        <f t="shared" si="6"/>
        <v>0</v>
      </c>
      <c r="F25" s="11">
        <f t="shared" si="6"/>
        <v>0</v>
      </c>
      <c r="G25" s="11">
        <f t="shared" si="6"/>
        <v>0</v>
      </c>
      <c r="H25" s="11">
        <f t="shared" si="6"/>
        <v>0</v>
      </c>
      <c r="I25" s="11">
        <f t="shared" si="6"/>
        <v>0</v>
      </c>
      <c r="J25" s="11">
        <f t="shared" si="6"/>
        <v>0</v>
      </c>
      <c r="K25" s="11">
        <f t="shared" si="6"/>
        <v>0</v>
      </c>
      <c r="L25" s="11">
        <f t="shared" si="6"/>
        <v>0</v>
      </c>
      <c r="M25" s="11">
        <f t="shared" si="6"/>
        <v>0</v>
      </c>
      <c r="N25" s="11">
        <f t="shared" si="6"/>
        <v>0</v>
      </c>
      <c r="O25" s="11">
        <f t="shared" si="6"/>
        <v>0</v>
      </c>
      <c r="P25" s="11">
        <f t="shared" si="6"/>
        <v>0</v>
      </c>
      <c r="Q25" s="11">
        <f t="shared" si="6"/>
        <v>0</v>
      </c>
    </row>
    <row r="26" spans="2:17" x14ac:dyDescent="0.2">
      <c r="B26" s="10" t="s">
        <v>5</v>
      </c>
      <c r="C26" s="10"/>
      <c r="D26" s="11">
        <f t="shared" ref="D26:Q26" si="7">ATAN(($D$15+2*D$18)*($D$16+2*D$20)/(2*$D$21*SQRT(POWER(($D$15+2*D$18),2)+POWER(($D$16+2*D$20),2)+4*POWER(D$21,2))))</f>
        <v>0</v>
      </c>
      <c r="E26" s="11">
        <f t="shared" si="7"/>
        <v>0</v>
      </c>
      <c r="F26" s="11">
        <f t="shared" si="7"/>
        <v>0</v>
      </c>
      <c r="G26" s="11">
        <f t="shared" si="7"/>
        <v>0</v>
      </c>
      <c r="H26" s="11">
        <f t="shared" si="7"/>
        <v>0</v>
      </c>
      <c r="I26" s="11">
        <f t="shared" si="7"/>
        <v>0</v>
      </c>
      <c r="J26" s="11">
        <f t="shared" si="7"/>
        <v>0</v>
      </c>
      <c r="K26" s="11">
        <f t="shared" si="7"/>
        <v>0</v>
      </c>
      <c r="L26" s="11">
        <f t="shared" si="7"/>
        <v>0</v>
      </c>
      <c r="M26" s="11">
        <f t="shared" si="7"/>
        <v>0</v>
      </c>
      <c r="N26" s="11">
        <f t="shared" si="7"/>
        <v>0</v>
      </c>
      <c r="O26" s="11">
        <f t="shared" si="7"/>
        <v>0</v>
      </c>
      <c r="P26" s="11">
        <f t="shared" si="7"/>
        <v>0</v>
      </c>
      <c r="Q26" s="11">
        <f t="shared" si="7"/>
        <v>0</v>
      </c>
    </row>
    <row r="27" spans="2:17" x14ac:dyDescent="0.2">
      <c r="B27" s="2" t="s">
        <v>38</v>
      </c>
      <c r="D27" s="12">
        <f t="shared" ref="D27:Q27" si="8">$C$10/4/PI()*SUM(D$23:D$26)</f>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12">
        <f t="shared" si="8"/>
        <v>0</v>
      </c>
      <c r="O27" s="12">
        <f t="shared" si="8"/>
        <v>0</v>
      </c>
      <c r="P27" s="12">
        <f t="shared" si="8"/>
        <v>0</v>
      </c>
      <c r="Q27" s="12">
        <f t="shared" si="8"/>
        <v>0</v>
      </c>
    </row>
    <row r="29" spans="2:17" x14ac:dyDescent="0.2">
      <c r="D29" s="11">
        <f t="shared" ref="D29:Q29" si="9">ATAN(($D$15-2*D$18)*($D$16-2*D$20)/(2*(D$21+D$17)*SQRT(POWER(($D$15-2*D$18),2)+POWER(($D$16-2*D$20),2)+4*POWER((D$21+D$17),2))))</f>
        <v>0</v>
      </c>
      <c r="E29" s="11">
        <f t="shared" si="9"/>
        <v>0</v>
      </c>
      <c r="F29" s="11">
        <f t="shared" si="9"/>
        <v>0</v>
      </c>
      <c r="G29" s="11">
        <f t="shared" si="9"/>
        <v>0</v>
      </c>
      <c r="H29" s="11">
        <f t="shared" si="9"/>
        <v>0</v>
      </c>
      <c r="I29" s="11">
        <f t="shared" si="9"/>
        <v>0</v>
      </c>
      <c r="J29" s="11">
        <f t="shared" si="9"/>
        <v>0</v>
      </c>
      <c r="K29" s="11">
        <f t="shared" si="9"/>
        <v>0</v>
      </c>
      <c r="L29" s="11">
        <f t="shared" si="9"/>
        <v>0</v>
      </c>
      <c r="M29" s="11">
        <f t="shared" si="9"/>
        <v>0</v>
      </c>
      <c r="N29" s="11">
        <f t="shared" si="9"/>
        <v>0</v>
      </c>
      <c r="O29" s="11">
        <f t="shared" si="9"/>
        <v>0</v>
      </c>
      <c r="P29" s="11">
        <f t="shared" si="9"/>
        <v>0</v>
      </c>
      <c r="Q29" s="11">
        <f t="shared" si="9"/>
        <v>0</v>
      </c>
    </row>
    <row r="30" spans="2:17" x14ac:dyDescent="0.2">
      <c r="D30" s="11">
        <f t="shared" ref="D30:Q30" si="10">ATAN(($D$15+2*D$18)*($D$16-2*D$20)/(2*(D$21+D$17)*SQRT(POWER(($D$15+2*D$18),2)+POWER(($D$16-2*D$20),2)+4*POWER(D$21+D$17,2))))</f>
        <v>0</v>
      </c>
      <c r="E30" s="11">
        <f t="shared" si="10"/>
        <v>0</v>
      </c>
      <c r="F30" s="11">
        <f t="shared" si="10"/>
        <v>0</v>
      </c>
      <c r="G30" s="11">
        <f t="shared" si="10"/>
        <v>0</v>
      </c>
      <c r="H30" s="11">
        <f t="shared" si="10"/>
        <v>0</v>
      </c>
      <c r="I30" s="11">
        <f t="shared" si="10"/>
        <v>0</v>
      </c>
      <c r="J30" s="11">
        <f t="shared" si="10"/>
        <v>0</v>
      </c>
      <c r="K30" s="11">
        <f t="shared" si="10"/>
        <v>0</v>
      </c>
      <c r="L30" s="11">
        <f t="shared" si="10"/>
        <v>0</v>
      </c>
      <c r="M30" s="11">
        <f t="shared" si="10"/>
        <v>0</v>
      </c>
      <c r="N30" s="11">
        <f t="shared" si="10"/>
        <v>0</v>
      </c>
      <c r="O30" s="11">
        <f t="shared" si="10"/>
        <v>0</v>
      </c>
      <c r="P30" s="11">
        <f t="shared" si="10"/>
        <v>0</v>
      </c>
      <c r="Q30" s="11">
        <f t="shared" si="10"/>
        <v>0</v>
      </c>
    </row>
    <row r="31" spans="2:17" x14ac:dyDescent="0.2">
      <c r="D31" s="11">
        <f t="shared" ref="D31:Q31" si="11">ATAN(($D$15-2*D$18)*($D$16+2*D$20)/(2*(D$21+D$17)*SQRT(POWER(($D$15-2*D$18),2)+POWER(($D$16+2*D$20),2)+4*POWER(D$21+D$17,2))))</f>
        <v>0</v>
      </c>
      <c r="E31" s="11">
        <f t="shared" si="11"/>
        <v>0</v>
      </c>
      <c r="F31" s="11">
        <f t="shared" si="11"/>
        <v>0</v>
      </c>
      <c r="G31" s="11">
        <f t="shared" si="11"/>
        <v>0</v>
      </c>
      <c r="H31" s="11">
        <f t="shared" si="11"/>
        <v>0</v>
      </c>
      <c r="I31" s="11">
        <f t="shared" si="11"/>
        <v>0</v>
      </c>
      <c r="J31" s="11">
        <f t="shared" si="11"/>
        <v>0</v>
      </c>
      <c r="K31" s="11">
        <f t="shared" si="11"/>
        <v>0</v>
      </c>
      <c r="L31" s="11">
        <f t="shared" si="11"/>
        <v>0</v>
      </c>
      <c r="M31" s="11">
        <f t="shared" si="11"/>
        <v>0</v>
      </c>
      <c r="N31" s="11">
        <f t="shared" si="11"/>
        <v>0</v>
      </c>
      <c r="O31" s="11">
        <f t="shared" si="11"/>
        <v>0</v>
      </c>
      <c r="P31" s="11">
        <f t="shared" si="11"/>
        <v>0</v>
      </c>
      <c r="Q31" s="11">
        <f t="shared" si="11"/>
        <v>0</v>
      </c>
    </row>
    <row r="32" spans="2:17" x14ac:dyDescent="0.2">
      <c r="D32" s="11">
        <f t="shared" ref="D32:Q32" si="12">ATAN(($D$15+2*D$18)*($D$16+2*D$20)/(2*($D$21+D$17)*SQRT(POWER(($D$15+2*D$18),2)+POWER(($D$16+2*D$20),2)+4*POWER(D$21+D$17,2))))</f>
        <v>0</v>
      </c>
      <c r="E32" s="11">
        <f t="shared" si="12"/>
        <v>0</v>
      </c>
      <c r="F32" s="11">
        <f t="shared" si="12"/>
        <v>0</v>
      </c>
      <c r="G32" s="11">
        <f t="shared" si="12"/>
        <v>0</v>
      </c>
      <c r="H32" s="11">
        <f t="shared" si="12"/>
        <v>0</v>
      </c>
      <c r="I32" s="11">
        <f t="shared" si="12"/>
        <v>0</v>
      </c>
      <c r="J32" s="11">
        <f t="shared" si="12"/>
        <v>0</v>
      </c>
      <c r="K32" s="11">
        <f t="shared" si="12"/>
        <v>0</v>
      </c>
      <c r="L32" s="11">
        <f t="shared" si="12"/>
        <v>0</v>
      </c>
      <c r="M32" s="11">
        <f t="shared" si="12"/>
        <v>0</v>
      </c>
      <c r="N32" s="11">
        <f t="shared" si="12"/>
        <v>0</v>
      </c>
      <c r="O32" s="11">
        <f t="shared" si="12"/>
        <v>0</v>
      </c>
      <c r="P32" s="11">
        <f t="shared" si="12"/>
        <v>0</v>
      </c>
      <c r="Q32" s="11">
        <f t="shared" si="12"/>
        <v>0</v>
      </c>
    </row>
    <row r="33" spans="1:17" x14ac:dyDescent="0.2">
      <c r="B33" s="2" t="s">
        <v>39</v>
      </c>
      <c r="D33" s="12">
        <f t="shared" ref="D33:Q33" si="13">$C$10/4/PI()*SUM(D$29:D$32)</f>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12">
        <f t="shared" si="13"/>
        <v>0</v>
      </c>
      <c r="O33" s="12">
        <f t="shared" si="13"/>
        <v>0</v>
      </c>
      <c r="P33" s="12">
        <f t="shared" si="13"/>
        <v>0</v>
      </c>
      <c r="Q33" s="12">
        <f t="shared" si="13"/>
        <v>0</v>
      </c>
    </row>
    <row r="34" spans="1:17" ht="15" x14ac:dyDescent="0.25">
      <c r="B34" s="5" t="s">
        <v>9</v>
      </c>
      <c r="D34" s="13">
        <f t="shared" ref="D34:Q34" si="14">(D27-D33)/10</f>
        <v>0</v>
      </c>
      <c r="E34" s="13">
        <f t="shared" si="14"/>
        <v>0</v>
      </c>
      <c r="F34" s="13">
        <f t="shared" si="14"/>
        <v>0</v>
      </c>
      <c r="G34" s="13">
        <f t="shared" si="14"/>
        <v>0</v>
      </c>
      <c r="H34" s="13">
        <f t="shared" si="14"/>
        <v>0</v>
      </c>
      <c r="I34" s="13">
        <f t="shared" si="14"/>
        <v>0</v>
      </c>
      <c r="J34" s="13">
        <f t="shared" si="14"/>
        <v>0</v>
      </c>
      <c r="K34" s="13">
        <f t="shared" si="14"/>
        <v>0</v>
      </c>
      <c r="L34" s="13">
        <f t="shared" si="14"/>
        <v>0</v>
      </c>
      <c r="M34" s="13">
        <f t="shared" si="14"/>
        <v>0</v>
      </c>
      <c r="N34" s="13">
        <f t="shared" si="14"/>
        <v>0</v>
      </c>
      <c r="O34" s="13">
        <f t="shared" si="14"/>
        <v>0</v>
      </c>
      <c r="P34" s="13">
        <f t="shared" si="14"/>
        <v>0</v>
      </c>
      <c r="Q34" s="13">
        <f t="shared" si="14"/>
        <v>0</v>
      </c>
    </row>
    <row r="38" spans="1:17" x14ac:dyDescent="0.2">
      <c r="A38" s="89" t="s">
        <v>122</v>
      </c>
      <c r="B38" s="2" t="s">
        <v>118</v>
      </c>
      <c r="D38" s="39">
        <f>(D$16+2*D$20)+SQRT(POWER((D$16+2*D$20),2)+POWER((D$15-2*D$18),2)+4*POWER(D$21,2))</f>
        <v>12.32455532033676</v>
      </c>
      <c r="E38" s="39">
        <f t="shared" ref="E38:Q38" si="15">(E$16+2*E$20)+SQRT(POWER((E$16+2*E$20),2)+POWER((E$15-2*E$18),2)+4*POWER(E$21,2))</f>
        <v>16.246211251235323</v>
      </c>
      <c r="F38" s="39">
        <f t="shared" si="15"/>
        <v>20.198039027185569</v>
      </c>
      <c r="G38" s="39">
        <f t="shared" si="15"/>
        <v>24.165525060596437</v>
      </c>
      <c r="H38" s="39">
        <f t="shared" si="15"/>
        <v>28.142135623730951</v>
      </c>
      <c r="I38" s="39">
        <f t="shared" si="15"/>
        <v>32.124515496597098</v>
      </c>
      <c r="J38" s="39">
        <f t="shared" si="15"/>
        <v>36.110770276274835</v>
      </c>
      <c r="K38" s="39">
        <f t="shared" si="15"/>
        <v>40.09975124224178</v>
      </c>
      <c r="L38" s="39">
        <f t="shared" si="15"/>
        <v>44.090722034374522</v>
      </c>
      <c r="M38" s="39">
        <f t="shared" si="15"/>
        <v>48.083189157584592</v>
      </c>
      <c r="N38" s="39">
        <f t="shared" si="15"/>
        <v>52.076809620810593</v>
      </c>
      <c r="O38" s="39">
        <f t="shared" si="15"/>
        <v>56.071337695236394</v>
      </c>
      <c r="P38" s="39">
        <f t="shared" si="15"/>
        <v>60.06659275674582</v>
      </c>
      <c r="Q38" s="39">
        <f t="shared" si="15"/>
        <v>64.062439083762797</v>
      </c>
    </row>
    <row r="39" spans="1:17" x14ac:dyDescent="0.2">
      <c r="A39" s="89"/>
      <c r="B39" s="2" t="s">
        <v>120</v>
      </c>
      <c r="D39" s="39">
        <f>(D$16-2*D$20)-SQRT(POWER((D$16-2*D$20),2)+POWER((D$15-2*D$18),2)+4*POWER(D$21,2))</f>
        <v>-12.32455532033676</v>
      </c>
      <c r="E39" s="39">
        <f t="shared" ref="E39:Q39" si="16">(E$16-2*E$20)-SQRT(POWER((E$16-2*E$20),2)+POWER((E$15-2*E$18),2)+4*POWER(E$21,2))</f>
        <v>-16.246211251235323</v>
      </c>
      <c r="F39" s="39">
        <f t="shared" si="16"/>
        <v>-20.198039027185569</v>
      </c>
      <c r="G39" s="39">
        <f t="shared" si="16"/>
        <v>-24.165525060596437</v>
      </c>
      <c r="H39" s="39">
        <f t="shared" si="16"/>
        <v>-28.142135623730951</v>
      </c>
      <c r="I39" s="39">
        <f t="shared" si="16"/>
        <v>-32.124515496597098</v>
      </c>
      <c r="J39" s="39">
        <f t="shared" si="16"/>
        <v>-36.110770276274835</v>
      </c>
      <c r="K39" s="39">
        <f t="shared" si="16"/>
        <v>-40.09975124224178</v>
      </c>
      <c r="L39" s="39">
        <f t="shared" si="16"/>
        <v>-44.090722034374522</v>
      </c>
      <c r="M39" s="39">
        <f t="shared" si="16"/>
        <v>-48.083189157584592</v>
      </c>
      <c r="N39" s="39">
        <f t="shared" si="16"/>
        <v>-52.076809620810593</v>
      </c>
      <c r="O39" s="39">
        <f t="shared" si="16"/>
        <v>-56.071337695236394</v>
      </c>
      <c r="P39" s="39">
        <f t="shared" si="16"/>
        <v>-60.06659275674582</v>
      </c>
      <c r="Q39" s="39">
        <f t="shared" si="16"/>
        <v>-64.062439083762797</v>
      </c>
    </row>
    <row r="40" spans="1:17" x14ac:dyDescent="0.2">
      <c r="A40" s="89"/>
      <c r="B40" s="2" t="s">
        <v>119</v>
      </c>
      <c r="D40" s="39">
        <f>(D$16-2*D$20)-SQRT(POWER((D$16-2*D$20),2)+POWER((D$15+2*D$18),2)+4*POWER(D$21,2))</f>
        <v>-12.32455532033676</v>
      </c>
      <c r="E40" s="39">
        <f t="shared" ref="E40:Q40" si="17">(E$16-2*E$20)-SQRT(POWER((E$16-2*E$20),2)+POWER((E$15+2*E$18),2)+4*POWER(E$21,2))</f>
        <v>-16.246211251235323</v>
      </c>
      <c r="F40" s="39">
        <f t="shared" si="17"/>
        <v>-20.198039027185569</v>
      </c>
      <c r="G40" s="39">
        <f t="shared" si="17"/>
        <v>-24.165525060596437</v>
      </c>
      <c r="H40" s="39">
        <f t="shared" si="17"/>
        <v>-28.142135623730951</v>
      </c>
      <c r="I40" s="39">
        <f t="shared" si="17"/>
        <v>-32.124515496597098</v>
      </c>
      <c r="J40" s="39">
        <f t="shared" si="17"/>
        <v>-36.110770276274835</v>
      </c>
      <c r="K40" s="39">
        <f t="shared" si="17"/>
        <v>-40.09975124224178</v>
      </c>
      <c r="L40" s="39">
        <f t="shared" si="17"/>
        <v>-44.090722034374522</v>
      </c>
      <c r="M40" s="39">
        <f t="shared" si="17"/>
        <v>-48.083189157584592</v>
      </c>
      <c r="N40" s="39">
        <f t="shared" si="17"/>
        <v>-52.076809620810593</v>
      </c>
      <c r="O40" s="39">
        <f t="shared" si="17"/>
        <v>-56.071337695236394</v>
      </c>
      <c r="P40" s="39">
        <f t="shared" si="17"/>
        <v>-60.06659275674582</v>
      </c>
      <c r="Q40" s="39">
        <f t="shared" si="17"/>
        <v>-64.062439083762797</v>
      </c>
    </row>
    <row r="41" spans="1:17" x14ac:dyDescent="0.2">
      <c r="A41" s="89"/>
      <c r="B41" s="2" t="s">
        <v>121</v>
      </c>
      <c r="D41" s="39">
        <f>(D$16+2*D$20)+SQRT(POWER((D$16+2*D$20),2)+POWER((D$15+2*D$18),2)+4*POWER(D$21,2))</f>
        <v>12.32455532033676</v>
      </c>
      <c r="E41" s="39">
        <f t="shared" ref="E41:Q41" si="18">(E$16+2*E$20)+SQRT(POWER((E$16+2*E$20),2)+POWER((E$15+2*E$18),2)+4*POWER(E$21,2))</f>
        <v>16.246211251235323</v>
      </c>
      <c r="F41" s="39">
        <f t="shared" si="18"/>
        <v>20.198039027185569</v>
      </c>
      <c r="G41" s="39">
        <f t="shared" si="18"/>
        <v>24.165525060596437</v>
      </c>
      <c r="H41" s="39">
        <f t="shared" si="18"/>
        <v>28.142135623730951</v>
      </c>
      <c r="I41" s="39">
        <f t="shared" si="18"/>
        <v>32.124515496597098</v>
      </c>
      <c r="J41" s="39">
        <f t="shared" si="18"/>
        <v>36.110770276274835</v>
      </c>
      <c r="K41" s="39">
        <f t="shared" si="18"/>
        <v>40.09975124224178</v>
      </c>
      <c r="L41" s="39">
        <f t="shared" si="18"/>
        <v>44.090722034374522</v>
      </c>
      <c r="M41" s="39">
        <f t="shared" si="18"/>
        <v>48.083189157584592</v>
      </c>
      <c r="N41" s="39">
        <f t="shared" si="18"/>
        <v>52.076809620810593</v>
      </c>
      <c r="O41" s="39">
        <f t="shared" si="18"/>
        <v>56.071337695236394</v>
      </c>
      <c r="P41" s="39">
        <f t="shared" si="18"/>
        <v>60.06659275674582</v>
      </c>
      <c r="Q41" s="39">
        <f t="shared" si="18"/>
        <v>64.062439083762797</v>
      </c>
    </row>
    <row r="42" spans="1:17" x14ac:dyDescent="0.2">
      <c r="A42" s="89"/>
      <c r="B42" s="2" t="s">
        <v>38</v>
      </c>
      <c r="D42" s="12">
        <f>$C$10/4/PI()*LN(D38/D39*D40/D41)</f>
        <v>0</v>
      </c>
      <c r="E42" s="12">
        <f t="shared" ref="E42:Q42" si="19">$C$10/4/PI()*LN(E38/E39*E40/E41)</f>
        <v>0</v>
      </c>
      <c r="F42" s="12">
        <f t="shared" si="19"/>
        <v>0</v>
      </c>
      <c r="G42" s="12">
        <f t="shared" si="19"/>
        <v>0</v>
      </c>
      <c r="H42" s="12">
        <f t="shared" si="19"/>
        <v>0</v>
      </c>
      <c r="I42" s="12">
        <f t="shared" si="19"/>
        <v>0</v>
      </c>
      <c r="J42" s="12">
        <f t="shared" si="19"/>
        <v>0</v>
      </c>
      <c r="K42" s="12">
        <f t="shared" si="19"/>
        <v>0</v>
      </c>
      <c r="L42" s="12">
        <f t="shared" si="19"/>
        <v>0</v>
      </c>
      <c r="M42" s="12">
        <f t="shared" si="19"/>
        <v>0</v>
      </c>
      <c r="N42" s="12">
        <f t="shared" si="19"/>
        <v>0</v>
      </c>
      <c r="O42" s="12">
        <f t="shared" si="19"/>
        <v>0</v>
      </c>
      <c r="P42" s="12">
        <f t="shared" si="19"/>
        <v>0</v>
      </c>
      <c r="Q42" s="12">
        <f t="shared" si="19"/>
        <v>0</v>
      </c>
    </row>
    <row r="43" spans="1:17" x14ac:dyDescent="0.2">
      <c r="A43" s="89"/>
    </row>
    <row r="44" spans="1:17" x14ac:dyDescent="0.2">
      <c r="A44" s="89"/>
      <c r="B44" s="2" t="s">
        <v>118</v>
      </c>
      <c r="D44" s="39">
        <f>(D$16+2*D$20)+SQRT(POWER((D$16+2*D$20),2)+POWER((D$15-2*D$18),2)+4*POWER((D$21+D$17),2))</f>
        <v>12.32455532033676</v>
      </c>
      <c r="E44" s="39">
        <f t="shared" ref="E44:Q44" si="20">(E$16+2*E$20)+SQRT(POWER((E$16+2*E$20),2)+POWER((E$15-2*E$18),2)+4*POWER((E$21+E$17),2))</f>
        <v>16.246211251235323</v>
      </c>
      <c r="F44" s="39">
        <f t="shared" si="20"/>
        <v>20.198039027185569</v>
      </c>
      <c r="G44" s="39">
        <f t="shared" si="20"/>
        <v>24.165525060596437</v>
      </c>
      <c r="H44" s="39">
        <f t="shared" si="20"/>
        <v>28.142135623730951</v>
      </c>
      <c r="I44" s="39">
        <f t="shared" si="20"/>
        <v>32.124515496597098</v>
      </c>
      <c r="J44" s="39">
        <f t="shared" si="20"/>
        <v>36.110770276274835</v>
      </c>
      <c r="K44" s="39">
        <f t="shared" si="20"/>
        <v>40.09975124224178</v>
      </c>
      <c r="L44" s="39">
        <f t="shared" si="20"/>
        <v>44.090722034374522</v>
      </c>
      <c r="M44" s="39">
        <f t="shared" si="20"/>
        <v>48.083189157584592</v>
      </c>
      <c r="N44" s="39">
        <f t="shared" si="20"/>
        <v>52.076809620810593</v>
      </c>
      <c r="O44" s="39">
        <f t="shared" si="20"/>
        <v>56.071337695236394</v>
      </c>
      <c r="P44" s="39">
        <f t="shared" si="20"/>
        <v>60.06659275674582</v>
      </c>
      <c r="Q44" s="39">
        <f t="shared" si="20"/>
        <v>64.062439083762797</v>
      </c>
    </row>
    <row r="45" spans="1:17" x14ac:dyDescent="0.2">
      <c r="A45" s="89"/>
      <c r="B45" s="2" t="s">
        <v>120</v>
      </c>
      <c r="D45" s="39">
        <f>(D$16-2*D$20)-SQRT(POWER((D$16-2*D$20),2)+POWER((D$15-2*D$18),2)+4*POWER((D$21+D$17),2))</f>
        <v>-12.32455532033676</v>
      </c>
      <c r="E45" s="39">
        <f t="shared" ref="E45:Q45" si="21">(E$16-2*E$20)-SQRT(POWER((E$16-2*E$20),2)+POWER((E$15-2*E$18),2)+4*POWER((E$21+E$17),2))</f>
        <v>-16.246211251235323</v>
      </c>
      <c r="F45" s="39">
        <f t="shared" si="21"/>
        <v>-20.198039027185569</v>
      </c>
      <c r="G45" s="39">
        <f t="shared" si="21"/>
        <v>-24.165525060596437</v>
      </c>
      <c r="H45" s="39">
        <f t="shared" si="21"/>
        <v>-28.142135623730951</v>
      </c>
      <c r="I45" s="39">
        <f t="shared" si="21"/>
        <v>-32.124515496597098</v>
      </c>
      <c r="J45" s="39">
        <f t="shared" si="21"/>
        <v>-36.110770276274835</v>
      </c>
      <c r="K45" s="39">
        <f t="shared" si="21"/>
        <v>-40.09975124224178</v>
      </c>
      <c r="L45" s="39">
        <f t="shared" si="21"/>
        <v>-44.090722034374522</v>
      </c>
      <c r="M45" s="39">
        <f t="shared" si="21"/>
        <v>-48.083189157584592</v>
      </c>
      <c r="N45" s="39">
        <f t="shared" si="21"/>
        <v>-52.076809620810593</v>
      </c>
      <c r="O45" s="39">
        <f t="shared" si="21"/>
        <v>-56.071337695236394</v>
      </c>
      <c r="P45" s="39">
        <f t="shared" si="21"/>
        <v>-60.06659275674582</v>
      </c>
      <c r="Q45" s="39">
        <f t="shared" si="21"/>
        <v>-64.062439083762797</v>
      </c>
    </row>
    <row r="46" spans="1:17" x14ac:dyDescent="0.2">
      <c r="A46" s="89"/>
      <c r="B46" s="2" t="s">
        <v>119</v>
      </c>
      <c r="D46" s="39">
        <f>(D$16-2*D$20)-SQRT(POWER((D$16-2*D$20),2)+POWER((D$15+2*D$18),2)+4*POWER((D$21+D$17),2))</f>
        <v>-12.32455532033676</v>
      </c>
      <c r="E46" s="39">
        <f t="shared" ref="E46:Q46" si="22">(E$16-2*E$20)-SQRT(POWER((E$16-2*E$20),2)+POWER((E$15+2*E$18),2)+4*POWER((E$21+E$17),2))</f>
        <v>-16.246211251235323</v>
      </c>
      <c r="F46" s="39">
        <f t="shared" si="22"/>
        <v>-20.198039027185569</v>
      </c>
      <c r="G46" s="39">
        <f t="shared" si="22"/>
        <v>-24.165525060596437</v>
      </c>
      <c r="H46" s="39">
        <f t="shared" si="22"/>
        <v>-28.142135623730951</v>
      </c>
      <c r="I46" s="39">
        <f t="shared" si="22"/>
        <v>-32.124515496597098</v>
      </c>
      <c r="J46" s="39">
        <f t="shared" si="22"/>
        <v>-36.110770276274835</v>
      </c>
      <c r="K46" s="39">
        <f t="shared" si="22"/>
        <v>-40.09975124224178</v>
      </c>
      <c r="L46" s="39">
        <f t="shared" si="22"/>
        <v>-44.090722034374522</v>
      </c>
      <c r="M46" s="39">
        <f t="shared" si="22"/>
        <v>-48.083189157584592</v>
      </c>
      <c r="N46" s="39">
        <f t="shared" si="22"/>
        <v>-52.076809620810593</v>
      </c>
      <c r="O46" s="39">
        <f t="shared" si="22"/>
        <v>-56.071337695236394</v>
      </c>
      <c r="P46" s="39">
        <f t="shared" si="22"/>
        <v>-60.06659275674582</v>
      </c>
      <c r="Q46" s="39">
        <f t="shared" si="22"/>
        <v>-64.062439083762797</v>
      </c>
    </row>
    <row r="47" spans="1:17" x14ac:dyDescent="0.2">
      <c r="A47" s="89"/>
      <c r="B47" s="2" t="s">
        <v>121</v>
      </c>
      <c r="D47" s="12">
        <f>(D$16+2*D$20)+SQRT(POWER((D$16+2*D$20),2)+POWER((D$15+2*D$18),2)+4*POWER((D$21+D$17),2))</f>
        <v>12.32455532033676</v>
      </c>
      <c r="E47" s="12">
        <f t="shared" ref="E47:Q47" si="23">(E$16+2*E$20)+SQRT(POWER((E$16+2*E$20),2)+POWER((E$15+2*E$18),2)+4*POWER((E$21+E$17),2))</f>
        <v>16.246211251235323</v>
      </c>
      <c r="F47" s="12">
        <f t="shared" si="23"/>
        <v>20.198039027185569</v>
      </c>
      <c r="G47" s="12">
        <f t="shared" si="23"/>
        <v>24.165525060596437</v>
      </c>
      <c r="H47" s="12">
        <f t="shared" si="23"/>
        <v>28.142135623730951</v>
      </c>
      <c r="I47" s="12">
        <f t="shared" si="23"/>
        <v>32.124515496597098</v>
      </c>
      <c r="J47" s="12">
        <f t="shared" si="23"/>
        <v>36.110770276274835</v>
      </c>
      <c r="K47" s="12">
        <f t="shared" si="23"/>
        <v>40.09975124224178</v>
      </c>
      <c r="L47" s="12">
        <f t="shared" si="23"/>
        <v>44.090722034374522</v>
      </c>
      <c r="M47" s="12">
        <f t="shared" si="23"/>
        <v>48.083189157584592</v>
      </c>
      <c r="N47" s="12">
        <f t="shared" si="23"/>
        <v>52.076809620810593</v>
      </c>
      <c r="O47" s="12">
        <f t="shared" si="23"/>
        <v>56.071337695236394</v>
      </c>
      <c r="P47" s="12">
        <f t="shared" si="23"/>
        <v>60.06659275674582</v>
      </c>
      <c r="Q47" s="12">
        <f t="shared" si="23"/>
        <v>64.062439083762797</v>
      </c>
    </row>
    <row r="48" spans="1:17" x14ac:dyDescent="0.2">
      <c r="A48" s="89"/>
      <c r="B48" s="2" t="s">
        <v>38</v>
      </c>
      <c r="D48" s="12">
        <f>$C$10/4/PI()*LN(D44/D45*D46/D47)</f>
        <v>0</v>
      </c>
      <c r="E48" s="12">
        <f t="shared" ref="E48:Q48" si="24">$C$10/4/PI()*LN(E44/E45*E46/E47)</f>
        <v>0</v>
      </c>
      <c r="F48" s="12">
        <f t="shared" si="24"/>
        <v>0</v>
      </c>
      <c r="G48" s="12">
        <f t="shared" si="24"/>
        <v>0</v>
      </c>
      <c r="H48" s="12">
        <f t="shared" si="24"/>
        <v>0</v>
      </c>
      <c r="I48" s="12">
        <f t="shared" si="24"/>
        <v>0</v>
      </c>
      <c r="J48" s="12">
        <f t="shared" si="24"/>
        <v>0</v>
      </c>
      <c r="K48" s="12">
        <f t="shared" si="24"/>
        <v>0</v>
      </c>
      <c r="L48" s="12">
        <f t="shared" si="24"/>
        <v>0</v>
      </c>
      <c r="M48" s="12">
        <f t="shared" si="24"/>
        <v>0</v>
      </c>
      <c r="N48" s="12">
        <f t="shared" si="24"/>
        <v>0</v>
      </c>
      <c r="O48" s="12">
        <f t="shared" si="24"/>
        <v>0</v>
      </c>
      <c r="P48" s="12">
        <f t="shared" si="24"/>
        <v>0</v>
      </c>
      <c r="Q48" s="12">
        <f t="shared" si="24"/>
        <v>0</v>
      </c>
    </row>
    <row r="49" spans="1:17" ht="15" x14ac:dyDescent="0.25">
      <c r="A49" s="89"/>
      <c r="B49" s="2" t="s">
        <v>123</v>
      </c>
      <c r="D49" s="40">
        <f>(D42-D48)/10</f>
        <v>0</v>
      </c>
      <c r="E49" s="40">
        <f t="shared" ref="E49:Q49" si="25">(E42-E48)/10</f>
        <v>0</v>
      </c>
      <c r="F49" s="40">
        <f t="shared" si="25"/>
        <v>0</v>
      </c>
      <c r="G49" s="40">
        <f t="shared" si="25"/>
        <v>0</v>
      </c>
      <c r="H49" s="40">
        <f t="shared" si="25"/>
        <v>0</v>
      </c>
      <c r="I49" s="40">
        <f t="shared" si="25"/>
        <v>0</v>
      </c>
      <c r="J49" s="40">
        <f t="shared" si="25"/>
        <v>0</v>
      </c>
      <c r="K49" s="40">
        <f t="shared" si="25"/>
        <v>0</v>
      </c>
      <c r="L49" s="40">
        <f t="shared" si="25"/>
        <v>0</v>
      </c>
      <c r="M49" s="40">
        <f t="shared" si="25"/>
        <v>0</v>
      </c>
      <c r="N49" s="40">
        <f t="shared" si="25"/>
        <v>0</v>
      </c>
      <c r="O49" s="40">
        <f t="shared" si="25"/>
        <v>0</v>
      </c>
      <c r="P49" s="40">
        <f t="shared" si="25"/>
        <v>0</v>
      </c>
      <c r="Q49" s="40">
        <f t="shared" si="25"/>
        <v>0</v>
      </c>
    </row>
    <row r="52" spans="1:17" x14ac:dyDescent="0.2">
      <c r="A52" s="89" t="s">
        <v>124</v>
      </c>
      <c r="B52" s="2" t="s">
        <v>118</v>
      </c>
      <c r="D52" s="39">
        <f>(D$15+2*D$18)+SQRT(POWER((D$16-2*D$20),2)+POWER((D$15+2*D$18),2)+4*POWER(D$21,2))</f>
        <v>6.324555320336759</v>
      </c>
      <c r="E52" s="39">
        <f t="shared" ref="E52:Q52" si="26">(E$15+2*E$18)+SQRT(POWER((E$16-2*E$20),2)+POWER((E$15+2*E$18),2)+4*POWER(E$21,2))</f>
        <v>8.2462112512353212</v>
      </c>
      <c r="F52" s="39">
        <f t="shared" si="26"/>
        <v>10.198039027185569</v>
      </c>
      <c r="G52" s="39">
        <f t="shared" si="26"/>
        <v>12.165525060596439</v>
      </c>
      <c r="H52" s="39">
        <f t="shared" si="26"/>
        <v>14.142135623730951</v>
      </c>
      <c r="I52" s="39">
        <f t="shared" si="26"/>
        <v>16.124515496597098</v>
      </c>
      <c r="J52" s="39">
        <f t="shared" si="26"/>
        <v>18.110770276274835</v>
      </c>
      <c r="K52" s="39">
        <f t="shared" si="26"/>
        <v>20.09975124224178</v>
      </c>
      <c r="L52" s="39">
        <f t="shared" si="26"/>
        <v>22.090722034374522</v>
      </c>
      <c r="M52" s="39">
        <f t="shared" si="26"/>
        <v>24.083189157584592</v>
      </c>
      <c r="N52" s="39">
        <f t="shared" si="26"/>
        <v>26.076809620810597</v>
      </c>
      <c r="O52" s="39">
        <f t="shared" si="26"/>
        <v>28.071337695236398</v>
      </c>
      <c r="P52" s="39">
        <f t="shared" si="26"/>
        <v>30.066592756745816</v>
      </c>
      <c r="Q52" s="39">
        <f t="shared" si="26"/>
        <v>32.062439083762797</v>
      </c>
    </row>
    <row r="53" spans="1:17" x14ac:dyDescent="0.2">
      <c r="A53" s="89"/>
      <c r="B53" s="2" t="s">
        <v>120</v>
      </c>
      <c r="D53" s="39">
        <f>(D$15-2*D$18)-SQRT(POWER((D$16-2*D$20),2)+POWER((D$15-2*D$18),2)+4*POWER(D$21,2))</f>
        <v>-6.324555320336759</v>
      </c>
      <c r="E53" s="39">
        <f t="shared" ref="E53:Q53" si="27">(E$15-2*E$18)-SQRT(POWER((E$16-2*E$20),2)+POWER((E$15-2*E$18),2)+4*POWER(E$21,2))</f>
        <v>-8.2462112512353212</v>
      </c>
      <c r="F53" s="39">
        <f t="shared" si="27"/>
        <v>-10.198039027185569</v>
      </c>
      <c r="G53" s="39">
        <f t="shared" si="27"/>
        <v>-12.165525060596439</v>
      </c>
      <c r="H53" s="39">
        <f t="shared" si="27"/>
        <v>-14.142135623730951</v>
      </c>
      <c r="I53" s="39">
        <f t="shared" si="27"/>
        <v>-16.124515496597098</v>
      </c>
      <c r="J53" s="39">
        <f t="shared" si="27"/>
        <v>-18.110770276274835</v>
      </c>
      <c r="K53" s="39">
        <f t="shared" si="27"/>
        <v>-20.09975124224178</v>
      </c>
      <c r="L53" s="39">
        <f t="shared" si="27"/>
        <v>-22.090722034374522</v>
      </c>
      <c r="M53" s="39">
        <f t="shared" si="27"/>
        <v>-24.083189157584592</v>
      </c>
      <c r="N53" s="39">
        <f t="shared" si="27"/>
        <v>-26.076809620810597</v>
      </c>
      <c r="O53" s="39">
        <f t="shared" si="27"/>
        <v>-28.071337695236398</v>
      </c>
      <c r="P53" s="39">
        <f t="shared" si="27"/>
        <v>-30.066592756745816</v>
      </c>
      <c r="Q53" s="39">
        <f t="shared" si="27"/>
        <v>-32.062439083762797</v>
      </c>
    </row>
    <row r="54" spans="1:17" x14ac:dyDescent="0.2">
      <c r="A54" s="89"/>
      <c r="B54" s="2" t="s">
        <v>119</v>
      </c>
      <c r="D54" s="39">
        <f>(D$15-2*D$18)-SQRT(POWER((D$16+2*D$20),2)+POWER((D$15-2*D$18),2)+4*POWER(D$21,2))</f>
        <v>-6.324555320336759</v>
      </c>
      <c r="E54" s="39">
        <f t="shared" ref="E54:Q54" si="28">(E$15-2*E$18)-SQRT(POWER((E$16+2*E$20),2)+POWER((E$15-2*E$18),2)+4*POWER(E$21,2))</f>
        <v>-8.2462112512353212</v>
      </c>
      <c r="F54" s="39">
        <f t="shared" si="28"/>
        <v>-10.198039027185569</v>
      </c>
      <c r="G54" s="39">
        <f t="shared" si="28"/>
        <v>-12.165525060596439</v>
      </c>
      <c r="H54" s="39">
        <f t="shared" si="28"/>
        <v>-14.142135623730951</v>
      </c>
      <c r="I54" s="39">
        <f t="shared" si="28"/>
        <v>-16.124515496597098</v>
      </c>
      <c r="J54" s="39">
        <f t="shared" si="28"/>
        <v>-18.110770276274835</v>
      </c>
      <c r="K54" s="39">
        <f t="shared" si="28"/>
        <v>-20.09975124224178</v>
      </c>
      <c r="L54" s="39">
        <f t="shared" si="28"/>
        <v>-22.090722034374522</v>
      </c>
      <c r="M54" s="39">
        <f t="shared" si="28"/>
        <v>-24.083189157584592</v>
      </c>
      <c r="N54" s="39">
        <f t="shared" si="28"/>
        <v>-26.076809620810597</v>
      </c>
      <c r="O54" s="39">
        <f t="shared" si="28"/>
        <v>-28.071337695236398</v>
      </c>
      <c r="P54" s="39">
        <f t="shared" si="28"/>
        <v>-30.066592756745816</v>
      </c>
      <c r="Q54" s="39">
        <f t="shared" si="28"/>
        <v>-32.062439083762797</v>
      </c>
    </row>
    <row r="55" spans="1:17" x14ac:dyDescent="0.2">
      <c r="A55" s="89"/>
      <c r="B55" s="2" t="s">
        <v>121</v>
      </c>
      <c r="D55" s="39">
        <f>(D$15+2*D$18)+SQRT(POWER((D$16+2*D$20),2)+POWER((D$15+2*D$18),2)+4*POWER(D$21,2))</f>
        <v>6.324555320336759</v>
      </c>
      <c r="E55" s="39">
        <f t="shared" ref="E55:Q55" si="29">(E$15+2*E$18)+SQRT(POWER((E$16+2*E$20),2)+POWER((E$15+2*E$18),2)+4*POWER(E$21,2))</f>
        <v>8.2462112512353212</v>
      </c>
      <c r="F55" s="39">
        <f t="shared" si="29"/>
        <v>10.198039027185569</v>
      </c>
      <c r="G55" s="39">
        <f t="shared" si="29"/>
        <v>12.165525060596439</v>
      </c>
      <c r="H55" s="39">
        <f t="shared" si="29"/>
        <v>14.142135623730951</v>
      </c>
      <c r="I55" s="39">
        <f t="shared" si="29"/>
        <v>16.124515496597098</v>
      </c>
      <c r="J55" s="39">
        <f t="shared" si="29"/>
        <v>18.110770276274835</v>
      </c>
      <c r="K55" s="39">
        <f t="shared" si="29"/>
        <v>20.09975124224178</v>
      </c>
      <c r="L55" s="39">
        <f t="shared" si="29"/>
        <v>22.090722034374522</v>
      </c>
      <c r="M55" s="39">
        <f t="shared" si="29"/>
        <v>24.083189157584592</v>
      </c>
      <c r="N55" s="39">
        <f t="shared" si="29"/>
        <v>26.076809620810597</v>
      </c>
      <c r="O55" s="39">
        <f t="shared" si="29"/>
        <v>28.071337695236398</v>
      </c>
      <c r="P55" s="39">
        <f t="shared" si="29"/>
        <v>30.066592756745816</v>
      </c>
      <c r="Q55" s="39">
        <f t="shared" si="29"/>
        <v>32.062439083762797</v>
      </c>
    </row>
    <row r="56" spans="1:17" x14ac:dyDescent="0.2">
      <c r="A56" s="89"/>
      <c r="B56" s="2" t="s">
        <v>38</v>
      </c>
      <c r="D56" s="12">
        <f t="shared" ref="D56:Q56" si="30">$C$10/4/PI()*LN(D52/D53*D54/D55)</f>
        <v>0</v>
      </c>
      <c r="E56" s="12">
        <f t="shared" si="30"/>
        <v>0</v>
      </c>
      <c r="F56" s="12">
        <f t="shared" si="30"/>
        <v>0</v>
      </c>
      <c r="G56" s="12">
        <f t="shared" si="30"/>
        <v>0</v>
      </c>
      <c r="H56" s="12">
        <f t="shared" si="30"/>
        <v>0</v>
      </c>
      <c r="I56" s="12">
        <f t="shared" si="30"/>
        <v>0</v>
      </c>
      <c r="J56" s="12">
        <f t="shared" si="30"/>
        <v>0</v>
      </c>
      <c r="K56" s="12">
        <f t="shared" si="30"/>
        <v>0</v>
      </c>
      <c r="L56" s="12">
        <f t="shared" si="30"/>
        <v>0</v>
      </c>
      <c r="M56" s="12">
        <f t="shared" si="30"/>
        <v>0</v>
      </c>
      <c r="N56" s="12">
        <f t="shared" si="30"/>
        <v>0</v>
      </c>
      <c r="O56" s="12">
        <f t="shared" si="30"/>
        <v>0</v>
      </c>
      <c r="P56" s="12">
        <f t="shared" si="30"/>
        <v>0</v>
      </c>
      <c r="Q56" s="12">
        <f t="shared" si="30"/>
        <v>0</v>
      </c>
    </row>
    <row r="57" spans="1:17" x14ac:dyDescent="0.2">
      <c r="A57" s="89"/>
    </row>
    <row r="58" spans="1:17" x14ac:dyDescent="0.2">
      <c r="A58" s="89"/>
      <c r="B58" s="2" t="s">
        <v>118</v>
      </c>
      <c r="D58" s="39">
        <f>(D$15+2*D$18)+SQRT(POWER((D$16-2*D$20),2)+POWER((D$15+2*D$18),2)+4*POWER((D$21+D$17),2))</f>
        <v>6.324555320336759</v>
      </c>
      <c r="E58" s="39">
        <f t="shared" ref="E58:Q58" si="31">(E$15+2*E$18)+SQRT(POWER((E$16-2*E$20),2)+POWER((E$15+2*E$18),2)+4*POWER((E$21+E$17),2))</f>
        <v>8.2462112512353212</v>
      </c>
      <c r="F58" s="39">
        <f t="shared" si="31"/>
        <v>10.198039027185569</v>
      </c>
      <c r="G58" s="39">
        <f t="shared" si="31"/>
        <v>12.165525060596439</v>
      </c>
      <c r="H58" s="39">
        <f t="shared" si="31"/>
        <v>14.142135623730951</v>
      </c>
      <c r="I58" s="39">
        <f t="shared" si="31"/>
        <v>16.124515496597098</v>
      </c>
      <c r="J58" s="39">
        <f t="shared" si="31"/>
        <v>18.110770276274835</v>
      </c>
      <c r="K58" s="39">
        <f t="shared" si="31"/>
        <v>20.09975124224178</v>
      </c>
      <c r="L58" s="39">
        <f t="shared" si="31"/>
        <v>22.090722034374522</v>
      </c>
      <c r="M58" s="39">
        <f t="shared" si="31"/>
        <v>24.083189157584592</v>
      </c>
      <c r="N58" s="39">
        <f t="shared" si="31"/>
        <v>26.076809620810597</v>
      </c>
      <c r="O58" s="39">
        <f t="shared" si="31"/>
        <v>28.071337695236398</v>
      </c>
      <c r="P58" s="39">
        <f t="shared" si="31"/>
        <v>30.066592756745816</v>
      </c>
      <c r="Q58" s="39">
        <f t="shared" si="31"/>
        <v>32.062439083762797</v>
      </c>
    </row>
    <row r="59" spans="1:17" x14ac:dyDescent="0.2">
      <c r="A59" s="89"/>
      <c r="B59" s="2" t="s">
        <v>120</v>
      </c>
      <c r="D59" s="39">
        <f>(D$15-2*D$18)-SQRT(POWER((D$16-2*D$20),2)+POWER((D$15-2*D$18),2)+4*POWER((D$21+D$17),2))</f>
        <v>-6.324555320336759</v>
      </c>
      <c r="E59" s="39">
        <f t="shared" ref="E59:Q59" si="32">(E$15-2*E$18)-SQRT(POWER((E$16-2*E$20),2)+POWER((E$15-2*E$18),2)+4*POWER((E$21+E$17),2))</f>
        <v>-8.2462112512353212</v>
      </c>
      <c r="F59" s="39">
        <f t="shared" si="32"/>
        <v>-10.198039027185569</v>
      </c>
      <c r="G59" s="39">
        <f t="shared" si="32"/>
        <v>-12.165525060596439</v>
      </c>
      <c r="H59" s="39">
        <f t="shared" si="32"/>
        <v>-14.142135623730951</v>
      </c>
      <c r="I59" s="39">
        <f t="shared" si="32"/>
        <v>-16.124515496597098</v>
      </c>
      <c r="J59" s="39">
        <f t="shared" si="32"/>
        <v>-18.110770276274835</v>
      </c>
      <c r="K59" s="39">
        <f t="shared" si="32"/>
        <v>-20.09975124224178</v>
      </c>
      <c r="L59" s="39">
        <f t="shared" si="32"/>
        <v>-22.090722034374522</v>
      </c>
      <c r="M59" s="39">
        <f t="shared" si="32"/>
        <v>-24.083189157584592</v>
      </c>
      <c r="N59" s="39">
        <f t="shared" si="32"/>
        <v>-26.076809620810597</v>
      </c>
      <c r="O59" s="39">
        <f t="shared" si="32"/>
        <v>-28.071337695236398</v>
      </c>
      <c r="P59" s="39">
        <f t="shared" si="32"/>
        <v>-30.066592756745816</v>
      </c>
      <c r="Q59" s="39">
        <f t="shared" si="32"/>
        <v>-32.062439083762797</v>
      </c>
    </row>
    <row r="60" spans="1:17" x14ac:dyDescent="0.2">
      <c r="A60" s="89"/>
      <c r="B60" s="2" t="s">
        <v>119</v>
      </c>
      <c r="D60" s="39">
        <f>(D$15-2*D$18)-SQRT(POWER((D$16+2*D$20),2)+POWER((D$15-2*D$18),2)+4*POWER((D$21+D$17),2))</f>
        <v>-6.324555320336759</v>
      </c>
      <c r="E60" s="39">
        <f t="shared" ref="E60:Q60" si="33">(E$15-2*E$18)-SQRT(POWER((E$16+2*E$20),2)+POWER((E$15-2*E$18),2)+4*POWER((E$21+E$17),2))</f>
        <v>-8.2462112512353212</v>
      </c>
      <c r="F60" s="39">
        <f t="shared" si="33"/>
        <v>-10.198039027185569</v>
      </c>
      <c r="G60" s="39">
        <f t="shared" si="33"/>
        <v>-12.165525060596439</v>
      </c>
      <c r="H60" s="39">
        <f t="shared" si="33"/>
        <v>-14.142135623730951</v>
      </c>
      <c r="I60" s="39">
        <f t="shared" si="33"/>
        <v>-16.124515496597098</v>
      </c>
      <c r="J60" s="39">
        <f t="shared" si="33"/>
        <v>-18.110770276274835</v>
      </c>
      <c r="K60" s="39">
        <f t="shared" si="33"/>
        <v>-20.09975124224178</v>
      </c>
      <c r="L60" s="39">
        <f t="shared" si="33"/>
        <v>-22.090722034374522</v>
      </c>
      <c r="M60" s="39">
        <f t="shared" si="33"/>
        <v>-24.083189157584592</v>
      </c>
      <c r="N60" s="39">
        <f t="shared" si="33"/>
        <v>-26.076809620810597</v>
      </c>
      <c r="O60" s="39">
        <f t="shared" si="33"/>
        <v>-28.071337695236398</v>
      </c>
      <c r="P60" s="39">
        <f t="shared" si="33"/>
        <v>-30.066592756745816</v>
      </c>
      <c r="Q60" s="39">
        <f t="shared" si="33"/>
        <v>-32.062439083762797</v>
      </c>
    </row>
    <row r="61" spans="1:17" x14ac:dyDescent="0.2">
      <c r="A61" s="89"/>
      <c r="B61" s="2" t="s">
        <v>121</v>
      </c>
      <c r="D61" s="39">
        <f>(D$15+2*D$18)+SQRT(POWER((D$16+2*D$20),2)+POWER((D$15+2*D$18),2)+4*POWER((D$21+D$17),2))</f>
        <v>6.324555320336759</v>
      </c>
      <c r="E61" s="39">
        <f t="shared" ref="E61:Q61" si="34">(E$15+2*E$18)+SQRT(POWER((E$16+2*E$20),2)+POWER((E$15+2*E$18),2)+4*POWER((E$21+E$17),2))</f>
        <v>8.2462112512353212</v>
      </c>
      <c r="F61" s="39">
        <f t="shared" si="34"/>
        <v>10.198039027185569</v>
      </c>
      <c r="G61" s="39">
        <f t="shared" si="34"/>
        <v>12.165525060596439</v>
      </c>
      <c r="H61" s="39">
        <f t="shared" si="34"/>
        <v>14.142135623730951</v>
      </c>
      <c r="I61" s="39">
        <f t="shared" si="34"/>
        <v>16.124515496597098</v>
      </c>
      <c r="J61" s="39">
        <f t="shared" si="34"/>
        <v>18.110770276274835</v>
      </c>
      <c r="K61" s="39">
        <f t="shared" si="34"/>
        <v>20.09975124224178</v>
      </c>
      <c r="L61" s="39">
        <f t="shared" si="34"/>
        <v>22.090722034374522</v>
      </c>
      <c r="M61" s="39">
        <f t="shared" si="34"/>
        <v>24.083189157584592</v>
      </c>
      <c r="N61" s="39">
        <f t="shared" si="34"/>
        <v>26.076809620810597</v>
      </c>
      <c r="O61" s="39">
        <f t="shared" si="34"/>
        <v>28.071337695236398</v>
      </c>
      <c r="P61" s="39">
        <f t="shared" si="34"/>
        <v>30.066592756745816</v>
      </c>
      <c r="Q61" s="39">
        <f t="shared" si="34"/>
        <v>32.062439083762797</v>
      </c>
    </row>
    <row r="62" spans="1:17" x14ac:dyDescent="0.2">
      <c r="A62" s="89"/>
      <c r="B62" s="2" t="s">
        <v>38</v>
      </c>
      <c r="D62" s="12">
        <f t="shared" ref="D62:Q62" si="35">$C$10/4/PI()*LN(D58/D59*D60/D61)</f>
        <v>0</v>
      </c>
      <c r="E62" s="12">
        <f t="shared" si="35"/>
        <v>0</v>
      </c>
      <c r="F62" s="12">
        <f t="shared" si="35"/>
        <v>0</v>
      </c>
      <c r="G62" s="12">
        <f t="shared" si="35"/>
        <v>0</v>
      </c>
      <c r="H62" s="12">
        <f t="shared" si="35"/>
        <v>0</v>
      </c>
      <c r="I62" s="12">
        <f t="shared" si="35"/>
        <v>0</v>
      </c>
      <c r="J62" s="12">
        <f t="shared" si="35"/>
        <v>0</v>
      </c>
      <c r="K62" s="12">
        <f t="shared" si="35"/>
        <v>0</v>
      </c>
      <c r="L62" s="12">
        <f t="shared" si="35"/>
        <v>0</v>
      </c>
      <c r="M62" s="12">
        <f t="shared" si="35"/>
        <v>0</v>
      </c>
      <c r="N62" s="12">
        <f t="shared" si="35"/>
        <v>0</v>
      </c>
      <c r="O62" s="12">
        <f t="shared" si="35"/>
        <v>0</v>
      </c>
      <c r="P62" s="12">
        <f t="shared" si="35"/>
        <v>0</v>
      </c>
      <c r="Q62" s="12">
        <f t="shared" si="35"/>
        <v>0</v>
      </c>
    </row>
    <row r="63" spans="1:17" ht="15" x14ac:dyDescent="0.25">
      <c r="A63" s="89"/>
      <c r="B63" s="2" t="s">
        <v>123</v>
      </c>
      <c r="D63" s="40">
        <f t="shared" ref="D63:Q63" si="36">(D56-D62)/10</f>
        <v>0</v>
      </c>
      <c r="E63" s="40">
        <f t="shared" si="36"/>
        <v>0</v>
      </c>
      <c r="F63" s="40">
        <f t="shared" si="36"/>
        <v>0</v>
      </c>
      <c r="G63" s="40">
        <f t="shared" si="36"/>
        <v>0</v>
      </c>
      <c r="H63" s="40">
        <f t="shared" si="36"/>
        <v>0</v>
      </c>
      <c r="I63" s="40">
        <f t="shared" si="36"/>
        <v>0</v>
      </c>
      <c r="J63" s="40">
        <f t="shared" si="36"/>
        <v>0</v>
      </c>
      <c r="K63" s="40">
        <f t="shared" si="36"/>
        <v>0</v>
      </c>
      <c r="L63" s="40">
        <f t="shared" si="36"/>
        <v>0</v>
      </c>
      <c r="M63" s="40">
        <f t="shared" si="36"/>
        <v>0</v>
      </c>
      <c r="N63" s="40">
        <f t="shared" si="36"/>
        <v>0</v>
      </c>
      <c r="O63" s="40">
        <f t="shared" si="36"/>
        <v>0</v>
      </c>
      <c r="P63" s="40">
        <f t="shared" si="36"/>
        <v>0</v>
      </c>
      <c r="Q63" s="40">
        <f t="shared" si="36"/>
        <v>0</v>
      </c>
    </row>
  </sheetData>
  <sheetProtection password="8D70" sheet="1" objects="1" scenarios="1" selectLockedCells="1"/>
  <mergeCells count="2">
    <mergeCell ref="A38:A49"/>
    <mergeCell ref="A52:A63"/>
  </mergeCells>
  <phoneticPr fontId="3"/>
  <pageMargins left="0.75" right="0.75" top="1" bottom="1" header="0.51200000000000001" footer="0.5120000000000000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topLeftCell="A11" workbookViewId="0">
      <selection activeCell="C54" sqref="C54"/>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69</v>
      </c>
    </row>
    <row r="3" spans="2:17" x14ac:dyDescent="0.2">
      <c r="B3" s="2" t="s">
        <v>70</v>
      </c>
    </row>
    <row r="4" spans="2:17" x14ac:dyDescent="0.2">
      <c r="B4" s="2" t="s">
        <v>71</v>
      </c>
    </row>
    <row r="5" spans="2:17" x14ac:dyDescent="0.2">
      <c r="F5" s="5"/>
    </row>
    <row r="6" spans="2:17" x14ac:dyDescent="0.2">
      <c r="F6" s="5"/>
    </row>
    <row r="7" spans="2:17" x14ac:dyDescent="0.2">
      <c r="F7" s="5"/>
    </row>
    <row r="8" spans="2:17" x14ac:dyDescent="0.2">
      <c r="B8" s="2" t="s">
        <v>72</v>
      </c>
      <c r="F8" s="5"/>
    </row>
    <row r="9" spans="2:17" x14ac:dyDescent="0.2">
      <c r="F9" s="5"/>
    </row>
    <row r="10" spans="2:17" x14ac:dyDescent="0.2">
      <c r="B10" s="4" t="s">
        <v>73</v>
      </c>
      <c r="C10" s="6">
        <f>全体計算シート!M13</f>
        <v>0</v>
      </c>
      <c r="F10" s="5"/>
    </row>
    <row r="11" spans="2:17" ht="16.5" x14ac:dyDescent="0.2">
      <c r="B11" s="5" t="s">
        <v>74</v>
      </c>
      <c r="C11" s="6">
        <f>全体計算シート!M10</f>
        <v>0</v>
      </c>
      <c r="F11" s="5"/>
    </row>
    <row r="12" spans="2:17" ht="16.5" x14ac:dyDescent="0.2">
      <c r="B12" s="7" t="s">
        <v>75</v>
      </c>
      <c r="C12" s="6">
        <f>全体計算シート!M11</f>
        <v>0</v>
      </c>
      <c r="F12" s="5"/>
    </row>
    <row r="13" spans="2:17" ht="16.5" x14ac:dyDescent="0.2">
      <c r="B13" s="7" t="s">
        <v>76</v>
      </c>
      <c r="C13" s="6">
        <f>全体計算シート!M12</f>
        <v>0</v>
      </c>
      <c r="F13" s="5"/>
    </row>
    <row r="14" spans="2:17" x14ac:dyDescent="0.2">
      <c r="B14" s="4"/>
      <c r="C14" s="8"/>
      <c r="F14" s="5"/>
    </row>
    <row r="15" spans="2:17" x14ac:dyDescent="0.2">
      <c r="B15" s="5" t="s">
        <v>77</v>
      </c>
      <c r="C15" s="6">
        <f>全体計算シート!M14</f>
        <v>0</v>
      </c>
      <c r="D15" s="9">
        <f t="shared" ref="D15:Q17" si="0">$C15</f>
        <v>0</v>
      </c>
      <c r="E15" s="9">
        <f t="shared" si="0"/>
        <v>0</v>
      </c>
      <c r="F15" s="9">
        <f t="shared" si="0"/>
        <v>0</v>
      </c>
      <c r="G15" s="9">
        <f t="shared" si="0"/>
        <v>0</v>
      </c>
      <c r="H15" s="9">
        <f t="shared" si="0"/>
        <v>0</v>
      </c>
      <c r="I15" s="9">
        <f t="shared" si="0"/>
        <v>0</v>
      </c>
      <c r="J15" s="9">
        <f t="shared" si="0"/>
        <v>0</v>
      </c>
      <c r="K15" s="9">
        <f t="shared" si="0"/>
        <v>0</v>
      </c>
      <c r="L15" s="9">
        <f t="shared" si="0"/>
        <v>0</v>
      </c>
      <c r="M15" s="9">
        <f t="shared" si="0"/>
        <v>0</v>
      </c>
      <c r="N15" s="9">
        <f t="shared" si="0"/>
        <v>0</v>
      </c>
      <c r="O15" s="9">
        <f t="shared" si="0"/>
        <v>0</v>
      </c>
      <c r="P15" s="9">
        <f t="shared" si="0"/>
        <v>0</v>
      </c>
      <c r="Q15" s="9">
        <f t="shared" si="0"/>
        <v>0</v>
      </c>
    </row>
    <row r="16" spans="2:17" x14ac:dyDescent="0.2">
      <c r="B16" s="5" t="s">
        <v>78</v>
      </c>
      <c r="C16" s="6">
        <f>全体計算シート!M15</f>
        <v>0</v>
      </c>
      <c r="D16" s="9">
        <f t="shared" si="0"/>
        <v>0</v>
      </c>
      <c r="E16" s="9">
        <f t="shared" si="0"/>
        <v>0</v>
      </c>
      <c r="F16" s="9">
        <f t="shared" si="0"/>
        <v>0</v>
      </c>
      <c r="G16" s="9">
        <f t="shared" si="0"/>
        <v>0</v>
      </c>
      <c r="H16" s="9">
        <f t="shared" si="0"/>
        <v>0</v>
      </c>
      <c r="I16" s="9">
        <f t="shared" si="0"/>
        <v>0</v>
      </c>
      <c r="J16" s="9">
        <f t="shared" si="0"/>
        <v>0</v>
      </c>
      <c r="K16" s="9">
        <f t="shared" si="0"/>
        <v>0</v>
      </c>
      <c r="L16" s="9">
        <f t="shared" si="0"/>
        <v>0</v>
      </c>
      <c r="M16" s="9">
        <f t="shared" si="0"/>
        <v>0</v>
      </c>
      <c r="N16" s="9">
        <f t="shared" si="0"/>
        <v>0</v>
      </c>
      <c r="O16" s="9">
        <f t="shared" si="0"/>
        <v>0</v>
      </c>
      <c r="P16" s="9">
        <f t="shared" si="0"/>
        <v>0</v>
      </c>
      <c r="Q16" s="9">
        <f t="shared" si="0"/>
        <v>0</v>
      </c>
    </row>
    <row r="17" spans="2:17" x14ac:dyDescent="0.2">
      <c r="B17" s="5" t="s">
        <v>79</v>
      </c>
      <c r="C17" s="6">
        <f>全体計算シート!M16</f>
        <v>0</v>
      </c>
      <c r="D17" s="9">
        <f t="shared" si="0"/>
        <v>0</v>
      </c>
      <c r="E17" s="9">
        <f t="shared" si="0"/>
        <v>0</v>
      </c>
      <c r="F17" s="9">
        <f t="shared" si="0"/>
        <v>0</v>
      </c>
      <c r="G17" s="9">
        <f t="shared" si="0"/>
        <v>0</v>
      </c>
      <c r="H17" s="9">
        <f t="shared" si="0"/>
        <v>0</v>
      </c>
      <c r="I17" s="9">
        <f t="shared" si="0"/>
        <v>0</v>
      </c>
      <c r="J17" s="9">
        <f t="shared" si="0"/>
        <v>0</v>
      </c>
      <c r="K17" s="9">
        <f t="shared" si="0"/>
        <v>0</v>
      </c>
      <c r="L17" s="9">
        <f t="shared" si="0"/>
        <v>0</v>
      </c>
      <c r="M17" s="9">
        <f t="shared" si="0"/>
        <v>0</v>
      </c>
      <c r="N17" s="9">
        <f t="shared" si="0"/>
        <v>0</v>
      </c>
      <c r="O17" s="9">
        <f t="shared" si="0"/>
        <v>0</v>
      </c>
      <c r="P17" s="9">
        <f t="shared" si="0"/>
        <v>0</v>
      </c>
      <c r="Q17" s="9">
        <f t="shared" si="0"/>
        <v>0</v>
      </c>
    </row>
    <row r="18" spans="2:17" x14ac:dyDescent="0.2">
      <c r="B18" s="5" t="s">
        <v>80</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2:17" x14ac:dyDescent="0.2">
      <c r="B19" s="2" t="s">
        <v>81</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2:17" x14ac:dyDescent="0.2">
      <c r="D20" s="9">
        <f t="shared" ref="D20:Q20" si="2">D19-$C12</f>
        <v>3</v>
      </c>
      <c r="E20" s="9">
        <f t="shared" si="2"/>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2:17" x14ac:dyDescent="0.2">
      <c r="B21" s="5" t="s">
        <v>82</v>
      </c>
      <c r="C21" s="6">
        <f>全体計算シート!C26</f>
        <v>1</v>
      </c>
      <c r="D21" s="9">
        <f t="shared" ref="D21:Q21" si="3">$C21-$C13</f>
        <v>1</v>
      </c>
      <c r="E21" s="9">
        <f t="shared" si="3"/>
        <v>1</v>
      </c>
      <c r="F21" s="9">
        <f t="shared" si="3"/>
        <v>1</v>
      </c>
      <c r="G21" s="9">
        <f t="shared" si="3"/>
        <v>1</v>
      </c>
      <c r="H21" s="9">
        <f t="shared" si="3"/>
        <v>1</v>
      </c>
      <c r="I21" s="9">
        <f t="shared" si="3"/>
        <v>1</v>
      </c>
      <c r="J21" s="9">
        <f t="shared" si="3"/>
        <v>1</v>
      </c>
      <c r="K21" s="9">
        <f t="shared" si="3"/>
        <v>1</v>
      </c>
      <c r="L21" s="9">
        <f t="shared" si="3"/>
        <v>1</v>
      </c>
      <c r="M21" s="9">
        <f t="shared" si="3"/>
        <v>1</v>
      </c>
      <c r="N21" s="9">
        <f t="shared" si="3"/>
        <v>1</v>
      </c>
      <c r="O21" s="9">
        <f t="shared" si="3"/>
        <v>1</v>
      </c>
      <c r="P21" s="9">
        <f t="shared" si="3"/>
        <v>1</v>
      </c>
      <c r="Q21" s="9">
        <f t="shared" si="3"/>
        <v>1</v>
      </c>
    </row>
    <row r="23" spans="2:17" x14ac:dyDescent="0.2">
      <c r="B23" s="10" t="s">
        <v>83</v>
      </c>
      <c r="C23" s="10"/>
      <c r="D23" s="11">
        <f t="shared" ref="D23:Q23" si="4">ATAN(($D$15-2*D$18)*($D$16-2*D$20)/(2*D$21*SQRT(POWER(($D$15-2*D$18),2)+POWER(($D$16-2*D$20),2)+4*POWER(D$21,2))))</f>
        <v>0</v>
      </c>
      <c r="E23" s="11">
        <f t="shared" si="4"/>
        <v>0</v>
      </c>
      <c r="F23" s="11">
        <f t="shared" si="4"/>
        <v>0</v>
      </c>
      <c r="G23" s="11">
        <f t="shared" si="4"/>
        <v>0</v>
      </c>
      <c r="H23" s="11">
        <f t="shared" si="4"/>
        <v>0</v>
      </c>
      <c r="I23" s="11">
        <f t="shared" si="4"/>
        <v>0</v>
      </c>
      <c r="J23" s="11">
        <f t="shared" si="4"/>
        <v>0</v>
      </c>
      <c r="K23" s="11">
        <f t="shared" si="4"/>
        <v>0</v>
      </c>
      <c r="L23" s="11">
        <f t="shared" si="4"/>
        <v>0</v>
      </c>
      <c r="M23" s="11">
        <f t="shared" si="4"/>
        <v>0</v>
      </c>
      <c r="N23" s="11">
        <f t="shared" si="4"/>
        <v>0</v>
      </c>
      <c r="O23" s="11">
        <f t="shared" si="4"/>
        <v>0</v>
      </c>
      <c r="P23" s="11">
        <f t="shared" si="4"/>
        <v>0</v>
      </c>
      <c r="Q23" s="11">
        <f t="shared" si="4"/>
        <v>0</v>
      </c>
    </row>
    <row r="24" spans="2:17" x14ac:dyDescent="0.2">
      <c r="B24" s="10" t="s">
        <v>84</v>
      </c>
      <c r="C24" s="10"/>
      <c r="D24" s="11">
        <f t="shared" ref="D24:Q24" si="5">ATAN(($D$15+2*D$18)*($D$16-2*D$20)/(2*D$21*SQRT(POWER(($D$15+2*D$18),2)+POWER(($D$16-2*D$20),2)+4*POWER(D$21,2))))</f>
        <v>0</v>
      </c>
      <c r="E24" s="11">
        <f t="shared" si="5"/>
        <v>0</v>
      </c>
      <c r="F24" s="11">
        <f t="shared" si="5"/>
        <v>0</v>
      </c>
      <c r="G24" s="11">
        <f t="shared" si="5"/>
        <v>0</v>
      </c>
      <c r="H24" s="11">
        <f t="shared" si="5"/>
        <v>0</v>
      </c>
      <c r="I24" s="11">
        <f t="shared" si="5"/>
        <v>0</v>
      </c>
      <c r="J24" s="11">
        <f t="shared" si="5"/>
        <v>0</v>
      </c>
      <c r="K24" s="11">
        <f t="shared" si="5"/>
        <v>0</v>
      </c>
      <c r="L24" s="11">
        <f t="shared" si="5"/>
        <v>0</v>
      </c>
      <c r="M24" s="11">
        <f t="shared" si="5"/>
        <v>0</v>
      </c>
      <c r="N24" s="11">
        <f t="shared" si="5"/>
        <v>0</v>
      </c>
      <c r="O24" s="11">
        <f t="shared" si="5"/>
        <v>0</v>
      </c>
      <c r="P24" s="11">
        <f t="shared" si="5"/>
        <v>0</v>
      </c>
      <c r="Q24" s="11">
        <f t="shared" si="5"/>
        <v>0</v>
      </c>
    </row>
    <row r="25" spans="2:17" x14ac:dyDescent="0.2">
      <c r="B25" s="10" t="s">
        <v>85</v>
      </c>
      <c r="C25" s="10"/>
      <c r="D25" s="11">
        <f t="shared" ref="D25:Q25" si="6">ATAN(($D$15-2*D$18)*($D$16+2*D$20)/(2*D$21*SQRT(POWER(($D$15-2*D$18),2)+POWER(($D$16+2*D$20),2)+4*POWER(D$21,2))))</f>
        <v>0</v>
      </c>
      <c r="E25" s="11">
        <f t="shared" si="6"/>
        <v>0</v>
      </c>
      <c r="F25" s="11">
        <f t="shared" si="6"/>
        <v>0</v>
      </c>
      <c r="G25" s="11">
        <f t="shared" si="6"/>
        <v>0</v>
      </c>
      <c r="H25" s="11">
        <f t="shared" si="6"/>
        <v>0</v>
      </c>
      <c r="I25" s="11">
        <f t="shared" si="6"/>
        <v>0</v>
      </c>
      <c r="J25" s="11">
        <f t="shared" si="6"/>
        <v>0</v>
      </c>
      <c r="K25" s="11">
        <f t="shared" si="6"/>
        <v>0</v>
      </c>
      <c r="L25" s="11">
        <f t="shared" si="6"/>
        <v>0</v>
      </c>
      <c r="M25" s="11">
        <f t="shared" si="6"/>
        <v>0</v>
      </c>
      <c r="N25" s="11">
        <f t="shared" si="6"/>
        <v>0</v>
      </c>
      <c r="O25" s="11">
        <f t="shared" si="6"/>
        <v>0</v>
      </c>
      <c r="P25" s="11">
        <f t="shared" si="6"/>
        <v>0</v>
      </c>
      <c r="Q25" s="11">
        <f t="shared" si="6"/>
        <v>0</v>
      </c>
    </row>
    <row r="26" spans="2:17" x14ac:dyDescent="0.2">
      <c r="B26" s="10" t="s">
        <v>86</v>
      </c>
      <c r="C26" s="10"/>
      <c r="D26" s="11">
        <f t="shared" ref="D26:Q26" si="7">ATAN(($D$15+2*D$18)*($D$16+2*D$20)/(2*$D$21*SQRT(POWER(($D$15+2*D$18),2)+POWER(($D$16+2*D$20),2)+4*POWER(D$21,2))))</f>
        <v>0</v>
      </c>
      <c r="E26" s="11">
        <f t="shared" si="7"/>
        <v>0</v>
      </c>
      <c r="F26" s="11">
        <f t="shared" si="7"/>
        <v>0</v>
      </c>
      <c r="G26" s="11">
        <f t="shared" si="7"/>
        <v>0</v>
      </c>
      <c r="H26" s="11">
        <f t="shared" si="7"/>
        <v>0</v>
      </c>
      <c r="I26" s="11">
        <f t="shared" si="7"/>
        <v>0</v>
      </c>
      <c r="J26" s="11">
        <f t="shared" si="7"/>
        <v>0</v>
      </c>
      <c r="K26" s="11">
        <f t="shared" si="7"/>
        <v>0</v>
      </c>
      <c r="L26" s="11">
        <f t="shared" si="7"/>
        <v>0</v>
      </c>
      <c r="M26" s="11">
        <f t="shared" si="7"/>
        <v>0</v>
      </c>
      <c r="N26" s="11">
        <f t="shared" si="7"/>
        <v>0</v>
      </c>
      <c r="O26" s="11">
        <f t="shared" si="7"/>
        <v>0</v>
      </c>
      <c r="P26" s="11">
        <f t="shared" si="7"/>
        <v>0</v>
      </c>
      <c r="Q26" s="11">
        <f t="shared" si="7"/>
        <v>0</v>
      </c>
    </row>
    <row r="27" spans="2:17" x14ac:dyDescent="0.2">
      <c r="B27" s="2" t="s">
        <v>87</v>
      </c>
      <c r="D27" s="12">
        <f t="shared" ref="D27:Q27" si="8">$C$10/4/PI()*SUM(D$23:D$26)</f>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12">
        <f t="shared" si="8"/>
        <v>0</v>
      </c>
      <c r="O27" s="12">
        <f t="shared" si="8"/>
        <v>0</v>
      </c>
      <c r="P27" s="12">
        <f t="shared" si="8"/>
        <v>0</v>
      </c>
      <c r="Q27" s="12">
        <f t="shared" si="8"/>
        <v>0</v>
      </c>
    </row>
    <row r="29" spans="2:17" x14ac:dyDescent="0.2">
      <c r="D29" s="11">
        <f t="shared" ref="D29:Q29" si="9">ATAN(($D$15-2*D$18)*($D$16-2*D$20)/(2*(D$21+D$17)*SQRT(POWER(($D$15-2*D$18),2)+POWER(($D$16-2*D$20),2)+4*POWER((D$21+D$17),2))))</f>
        <v>0</v>
      </c>
      <c r="E29" s="11">
        <f t="shared" si="9"/>
        <v>0</v>
      </c>
      <c r="F29" s="11">
        <f t="shared" si="9"/>
        <v>0</v>
      </c>
      <c r="G29" s="11">
        <f t="shared" si="9"/>
        <v>0</v>
      </c>
      <c r="H29" s="11">
        <f t="shared" si="9"/>
        <v>0</v>
      </c>
      <c r="I29" s="11">
        <f t="shared" si="9"/>
        <v>0</v>
      </c>
      <c r="J29" s="11">
        <f t="shared" si="9"/>
        <v>0</v>
      </c>
      <c r="K29" s="11">
        <f t="shared" si="9"/>
        <v>0</v>
      </c>
      <c r="L29" s="11">
        <f t="shared" si="9"/>
        <v>0</v>
      </c>
      <c r="M29" s="11">
        <f t="shared" si="9"/>
        <v>0</v>
      </c>
      <c r="N29" s="11">
        <f t="shared" si="9"/>
        <v>0</v>
      </c>
      <c r="O29" s="11">
        <f t="shared" si="9"/>
        <v>0</v>
      </c>
      <c r="P29" s="11">
        <f t="shared" si="9"/>
        <v>0</v>
      </c>
      <c r="Q29" s="11">
        <f t="shared" si="9"/>
        <v>0</v>
      </c>
    </row>
    <row r="30" spans="2:17" x14ac:dyDescent="0.2">
      <c r="D30" s="11">
        <f t="shared" ref="D30:Q30" si="10">ATAN(($D$15+2*D$18)*($D$16-2*D$20)/(2*(D$21+D$17)*SQRT(POWER(($D$15+2*D$18),2)+POWER(($D$16-2*D$20),2)+4*POWER(D$21+D$17,2))))</f>
        <v>0</v>
      </c>
      <c r="E30" s="11">
        <f t="shared" si="10"/>
        <v>0</v>
      </c>
      <c r="F30" s="11">
        <f t="shared" si="10"/>
        <v>0</v>
      </c>
      <c r="G30" s="11">
        <f t="shared" si="10"/>
        <v>0</v>
      </c>
      <c r="H30" s="11">
        <f t="shared" si="10"/>
        <v>0</v>
      </c>
      <c r="I30" s="11">
        <f t="shared" si="10"/>
        <v>0</v>
      </c>
      <c r="J30" s="11">
        <f t="shared" si="10"/>
        <v>0</v>
      </c>
      <c r="K30" s="11">
        <f t="shared" si="10"/>
        <v>0</v>
      </c>
      <c r="L30" s="11">
        <f t="shared" si="10"/>
        <v>0</v>
      </c>
      <c r="M30" s="11">
        <f t="shared" si="10"/>
        <v>0</v>
      </c>
      <c r="N30" s="11">
        <f t="shared" si="10"/>
        <v>0</v>
      </c>
      <c r="O30" s="11">
        <f t="shared" si="10"/>
        <v>0</v>
      </c>
      <c r="P30" s="11">
        <f t="shared" si="10"/>
        <v>0</v>
      </c>
      <c r="Q30" s="11">
        <f t="shared" si="10"/>
        <v>0</v>
      </c>
    </row>
    <row r="31" spans="2:17" x14ac:dyDescent="0.2">
      <c r="D31" s="11">
        <f t="shared" ref="D31:Q31" si="11">ATAN(($D$15-2*D$18)*($D$16+2*D$20)/(2*(D$21+D$17)*SQRT(POWER(($D$15-2*D$18),2)+POWER(($D$16+2*D$20),2)+4*POWER(D$21+D$17,2))))</f>
        <v>0</v>
      </c>
      <c r="E31" s="11">
        <f t="shared" si="11"/>
        <v>0</v>
      </c>
      <c r="F31" s="11">
        <f t="shared" si="11"/>
        <v>0</v>
      </c>
      <c r="G31" s="11">
        <f t="shared" si="11"/>
        <v>0</v>
      </c>
      <c r="H31" s="11">
        <f t="shared" si="11"/>
        <v>0</v>
      </c>
      <c r="I31" s="11">
        <f t="shared" si="11"/>
        <v>0</v>
      </c>
      <c r="J31" s="11">
        <f t="shared" si="11"/>
        <v>0</v>
      </c>
      <c r="K31" s="11">
        <f t="shared" si="11"/>
        <v>0</v>
      </c>
      <c r="L31" s="11">
        <f t="shared" si="11"/>
        <v>0</v>
      </c>
      <c r="M31" s="11">
        <f t="shared" si="11"/>
        <v>0</v>
      </c>
      <c r="N31" s="11">
        <f t="shared" si="11"/>
        <v>0</v>
      </c>
      <c r="O31" s="11">
        <f t="shared" si="11"/>
        <v>0</v>
      </c>
      <c r="P31" s="11">
        <f t="shared" si="11"/>
        <v>0</v>
      </c>
      <c r="Q31" s="11">
        <f t="shared" si="11"/>
        <v>0</v>
      </c>
    </row>
    <row r="32" spans="2:17" x14ac:dyDescent="0.2">
      <c r="D32" s="11">
        <f t="shared" ref="D32:Q32" si="12">ATAN(($D$15+2*D$18)*($D$16+2*D$20)/(2*($D$21+D$17)*SQRT(POWER(($D$15+2*D$18),2)+POWER(($D$16+2*D$20),2)+4*POWER(D$21+D$17,2))))</f>
        <v>0</v>
      </c>
      <c r="E32" s="11">
        <f t="shared" si="12"/>
        <v>0</v>
      </c>
      <c r="F32" s="11">
        <f t="shared" si="12"/>
        <v>0</v>
      </c>
      <c r="G32" s="11">
        <f t="shared" si="12"/>
        <v>0</v>
      </c>
      <c r="H32" s="11">
        <f t="shared" si="12"/>
        <v>0</v>
      </c>
      <c r="I32" s="11">
        <f t="shared" si="12"/>
        <v>0</v>
      </c>
      <c r="J32" s="11">
        <f t="shared" si="12"/>
        <v>0</v>
      </c>
      <c r="K32" s="11">
        <f t="shared" si="12"/>
        <v>0</v>
      </c>
      <c r="L32" s="11">
        <f t="shared" si="12"/>
        <v>0</v>
      </c>
      <c r="M32" s="11">
        <f t="shared" si="12"/>
        <v>0</v>
      </c>
      <c r="N32" s="11">
        <f t="shared" si="12"/>
        <v>0</v>
      </c>
      <c r="O32" s="11">
        <f t="shared" si="12"/>
        <v>0</v>
      </c>
      <c r="P32" s="11">
        <f t="shared" si="12"/>
        <v>0</v>
      </c>
      <c r="Q32" s="11">
        <f t="shared" si="12"/>
        <v>0</v>
      </c>
    </row>
    <row r="33" spans="1:17" x14ac:dyDescent="0.2">
      <c r="B33" s="2" t="s">
        <v>88</v>
      </c>
      <c r="D33" s="12">
        <f t="shared" ref="D33:Q33" si="13">$C$10/4/PI()*SUM(D$29:D$32)</f>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12">
        <f t="shared" si="13"/>
        <v>0</v>
      </c>
      <c r="O33" s="12">
        <f t="shared" si="13"/>
        <v>0</v>
      </c>
      <c r="P33" s="12">
        <f t="shared" si="13"/>
        <v>0</v>
      </c>
      <c r="Q33" s="12">
        <f t="shared" si="13"/>
        <v>0</v>
      </c>
    </row>
    <row r="34" spans="1:17" ht="15" x14ac:dyDescent="0.25">
      <c r="B34" s="5" t="s">
        <v>89</v>
      </c>
      <c r="D34" s="13">
        <f t="shared" ref="D34:Q34" si="14">(D27-D33)/10</f>
        <v>0</v>
      </c>
      <c r="E34" s="13">
        <f t="shared" si="14"/>
        <v>0</v>
      </c>
      <c r="F34" s="13">
        <f t="shared" si="14"/>
        <v>0</v>
      </c>
      <c r="G34" s="13">
        <f t="shared" si="14"/>
        <v>0</v>
      </c>
      <c r="H34" s="13">
        <f t="shared" si="14"/>
        <v>0</v>
      </c>
      <c r="I34" s="13">
        <f t="shared" si="14"/>
        <v>0</v>
      </c>
      <c r="J34" s="13">
        <f t="shared" si="14"/>
        <v>0</v>
      </c>
      <c r="K34" s="13">
        <f t="shared" si="14"/>
        <v>0</v>
      </c>
      <c r="L34" s="13">
        <f t="shared" si="14"/>
        <v>0</v>
      </c>
      <c r="M34" s="13">
        <f t="shared" si="14"/>
        <v>0</v>
      </c>
      <c r="N34" s="13">
        <f t="shared" si="14"/>
        <v>0</v>
      </c>
      <c r="O34" s="13">
        <f t="shared" si="14"/>
        <v>0</v>
      </c>
      <c r="P34" s="13">
        <f t="shared" si="14"/>
        <v>0</v>
      </c>
      <c r="Q34" s="13">
        <f t="shared" si="14"/>
        <v>0</v>
      </c>
    </row>
    <row r="38" spans="1:17" x14ac:dyDescent="0.2">
      <c r="A38" s="89" t="s">
        <v>122</v>
      </c>
      <c r="B38" s="2" t="s">
        <v>118</v>
      </c>
      <c r="D38" s="39">
        <f>(D$16+2*D$20)+SQRT(POWER((D$16+2*D$20),2)+POWER((D$15-2*D$18),2)+4*POWER(D$21,2))</f>
        <v>12.32455532033676</v>
      </c>
      <c r="E38" s="39">
        <f t="shared" ref="E38:Q38" si="15">(E$16+2*E$20)+SQRT(POWER((E$16+2*E$20),2)+POWER((E$15-2*E$18),2)+4*POWER(E$21,2))</f>
        <v>16.246211251235323</v>
      </c>
      <c r="F38" s="39">
        <f t="shared" si="15"/>
        <v>20.198039027185569</v>
      </c>
      <c r="G38" s="39">
        <f t="shared" si="15"/>
        <v>24.165525060596437</v>
      </c>
      <c r="H38" s="39">
        <f t="shared" si="15"/>
        <v>28.142135623730951</v>
      </c>
      <c r="I38" s="39">
        <f t="shared" si="15"/>
        <v>32.124515496597098</v>
      </c>
      <c r="J38" s="39">
        <f t="shared" si="15"/>
        <v>36.110770276274835</v>
      </c>
      <c r="K38" s="39">
        <f t="shared" si="15"/>
        <v>40.09975124224178</v>
      </c>
      <c r="L38" s="39">
        <f t="shared" si="15"/>
        <v>44.090722034374522</v>
      </c>
      <c r="M38" s="39">
        <f t="shared" si="15"/>
        <v>48.083189157584592</v>
      </c>
      <c r="N38" s="39">
        <f t="shared" si="15"/>
        <v>52.076809620810593</v>
      </c>
      <c r="O38" s="39">
        <f t="shared" si="15"/>
        <v>56.071337695236394</v>
      </c>
      <c r="P38" s="39">
        <f t="shared" si="15"/>
        <v>60.06659275674582</v>
      </c>
      <c r="Q38" s="39">
        <f t="shared" si="15"/>
        <v>64.062439083762797</v>
      </c>
    </row>
    <row r="39" spans="1:17" x14ac:dyDescent="0.2">
      <c r="A39" s="89"/>
      <c r="B39" s="2" t="s">
        <v>120</v>
      </c>
      <c r="D39" s="39">
        <f>(D$16-2*D$20)-SQRT(POWER((D$16-2*D$20),2)+POWER((D$15-2*D$18),2)+4*POWER(D$21,2))</f>
        <v>-12.32455532033676</v>
      </c>
      <c r="E39" s="39">
        <f t="shared" ref="E39:Q39" si="16">(E$16-2*E$20)-SQRT(POWER((E$16-2*E$20),2)+POWER((E$15-2*E$18),2)+4*POWER(E$21,2))</f>
        <v>-16.246211251235323</v>
      </c>
      <c r="F39" s="39">
        <f t="shared" si="16"/>
        <v>-20.198039027185569</v>
      </c>
      <c r="G39" s="39">
        <f t="shared" si="16"/>
        <v>-24.165525060596437</v>
      </c>
      <c r="H39" s="39">
        <f t="shared" si="16"/>
        <v>-28.142135623730951</v>
      </c>
      <c r="I39" s="39">
        <f t="shared" si="16"/>
        <v>-32.124515496597098</v>
      </c>
      <c r="J39" s="39">
        <f t="shared" si="16"/>
        <v>-36.110770276274835</v>
      </c>
      <c r="K39" s="39">
        <f t="shared" si="16"/>
        <v>-40.09975124224178</v>
      </c>
      <c r="L39" s="39">
        <f t="shared" si="16"/>
        <v>-44.090722034374522</v>
      </c>
      <c r="M39" s="39">
        <f t="shared" si="16"/>
        <v>-48.083189157584592</v>
      </c>
      <c r="N39" s="39">
        <f t="shared" si="16"/>
        <v>-52.076809620810593</v>
      </c>
      <c r="O39" s="39">
        <f t="shared" si="16"/>
        <v>-56.071337695236394</v>
      </c>
      <c r="P39" s="39">
        <f t="shared" si="16"/>
        <v>-60.06659275674582</v>
      </c>
      <c r="Q39" s="39">
        <f t="shared" si="16"/>
        <v>-64.062439083762797</v>
      </c>
    </row>
    <row r="40" spans="1:17" x14ac:dyDescent="0.2">
      <c r="A40" s="89"/>
      <c r="B40" s="2" t="s">
        <v>119</v>
      </c>
      <c r="D40" s="39">
        <f>(D$16-2*D$20)-SQRT(POWER((D$16-2*D$20),2)+POWER((D$15+2*D$18),2)+4*POWER(D$21,2))</f>
        <v>-12.32455532033676</v>
      </c>
      <c r="E40" s="39">
        <f t="shared" ref="E40:Q40" si="17">(E$16-2*E$20)-SQRT(POWER((E$16-2*E$20),2)+POWER((E$15+2*E$18),2)+4*POWER(E$21,2))</f>
        <v>-16.246211251235323</v>
      </c>
      <c r="F40" s="39">
        <f t="shared" si="17"/>
        <v>-20.198039027185569</v>
      </c>
      <c r="G40" s="39">
        <f t="shared" si="17"/>
        <v>-24.165525060596437</v>
      </c>
      <c r="H40" s="39">
        <f t="shared" si="17"/>
        <v>-28.142135623730951</v>
      </c>
      <c r="I40" s="39">
        <f t="shared" si="17"/>
        <v>-32.124515496597098</v>
      </c>
      <c r="J40" s="39">
        <f t="shared" si="17"/>
        <v>-36.110770276274835</v>
      </c>
      <c r="K40" s="39">
        <f t="shared" si="17"/>
        <v>-40.09975124224178</v>
      </c>
      <c r="L40" s="39">
        <f t="shared" si="17"/>
        <v>-44.090722034374522</v>
      </c>
      <c r="M40" s="39">
        <f t="shared" si="17"/>
        <v>-48.083189157584592</v>
      </c>
      <c r="N40" s="39">
        <f t="shared" si="17"/>
        <v>-52.076809620810593</v>
      </c>
      <c r="O40" s="39">
        <f t="shared" si="17"/>
        <v>-56.071337695236394</v>
      </c>
      <c r="P40" s="39">
        <f t="shared" si="17"/>
        <v>-60.06659275674582</v>
      </c>
      <c r="Q40" s="39">
        <f t="shared" si="17"/>
        <v>-64.062439083762797</v>
      </c>
    </row>
    <row r="41" spans="1:17" x14ac:dyDescent="0.2">
      <c r="A41" s="89"/>
      <c r="B41" s="2" t="s">
        <v>121</v>
      </c>
      <c r="D41" s="39">
        <f>(D$16+2*D$20)+SQRT(POWER((D$16+2*D$20),2)+POWER((D$15+2*D$18),2)+4*POWER(D$21,2))</f>
        <v>12.32455532033676</v>
      </c>
      <c r="E41" s="39">
        <f t="shared" ref="E41:Q41" si="18">(E$16+2*E$20)+SQRT(POWER((E$16+2*E$20),2)+POWER((E$15+2*E$18),2)+4*POWER(E$21,2))</f>
        <v>16.246211251235323</v>
      </c>
      <c r="F41" s="39">
        <f t="shared" si="18"/>
        <v>20.198039027185569</v>
      </c>
      <c r="G41" s="39">
        <f t="shared" si="18"/>
        <v>24.165525060596437</v>
      </c>
      <c r="H41" s="39">
        <f t="shared" si="18"/>
        <v>28.142135623730951</v>
      </c>
      <c r="I41" s="39">
        <f t="shared" si="18"/>
        <v>32.124515496597098</v>
      </c>
      <c r="J41" s="39">
        <f t="shared" si="18"/>
        <v>36.110770276274835</v>
      </c>
      <c r="K41" s="39">
        <f t="shared" si="18"/>
        <v>40.09975124224178</v>
      </c>
      <c r="L41" s="39">
        <f t="shared" si="18"/>
        <v>44.090722034374522</v>
      </c>
      <c r="M41" s="39">
        <f t="shared" si="18"/>
        <v>48.083189157584592</v>
      </c>
      <c r="N41" s="39">
        <f t="shared" si="18"/>
        <v>52.076809620810593</v>
      </c>
      <c r="O41" s="39">
        <f t="shared" si="18"/>
        <v>56.071337695236394</v>
      </c>
      <c r="P41" s="39">
        <f t="shared" si="18"/>
        <v>60.06659275674582</v>
      </c>
      <c r="Q41" s="39">
        <f t="shared" si="18"/>
        <v>64.062439083762797</v>
      </c>
    </row>
    <row r="42" spans="1:17" x14ac:dyDescent="0.2">
      <c r="A42" s="89"/>
      <c r="B42" s="2" t="s">
        <v>38</v>
      </c>
      <c r="D42" s="12">
        <f>$C$10/4/PI()*LN(D38/D39*D40/D41)</f>
        <v>0</v>
      </c>
      <c r="E42" s="12">
        <f t="shared" ref="E42:Q42" si="19">$C$10/4/PI()*LN(E38/E39*E40/E41)</f>
        <v>0</v>
      </c>
      <c r="F42" s="12">
        <f t="shared" si="19"/>
        <v>0</v>
      </c>
      <c r="G42" s="12">
        <f t="shared" si="19"/>
        <v>0</v>
      </c>
      <c r="H42" s="12">
        <f t="shared" si="19"/>
        <v>0</v>
      </c>
      <c r="I42" s="12">
        <f t="shared" si="19"/>
        <v>0</v>
      </c>
      <c r="J42" s="12">
        <f t="shared" si="19"/>
        <v>0</v>
      </c>
      <c r="K42" s="12">
        <f t="shared" si="19"/>
        <v>0</v>
      </c>
      <c r="L42" s="12">
        <f t="shared" si="19"/>
        <v>0</v>
      </c>
      <c r="M42" s="12">
        <f t="shared" si="19"/>
        <v>0</v>
      </c>
      <c r="N42" s="12">
        <f t="shared" si="19"/>
        <v>0</v>
      </c>
      <c r="O42" s="12">
        <f t="shared" si="19"/>
        <v>0</v>
      </c>
      <c r="P42" s="12">
        <f t="shared" si="19"/>
        <v>0</v>
      </c>
      <c r="Q42" s="12">
        <f t="shared" si="19"/>
        <v>0</v>
      </c>
    </row>
    <row r="43" spans="1:17" x14ac:dyDescent="0.2">
      <c r="A43" s="89"/>
    </row>
    <row r="44" spans="1:17" x14ac:dyDescent="0.2">
      <c r="A44" s="89"/>
      <c r="B44" s="2" t="s">
        <v>118</v>
      </c>
      <c r="D44" s="39">
        <f>(D$16+2*D$20)+SQRT(POWER((D$16+2*D$20),2)+POWER((D$15-2*D$18),2)+4*POWER((D$21+D$17),2))</f>
        <v>12.32455532033676</v>
      </c>
      <c r="E44" s="39">
        <f t="shared" ref="E44:Q44" si="20">(E$16+2*E$20)+SQRT(POWER((E$16+2*E$20),2)+POWER((E$15-2*E$18),2)+4*POWER((E$21+E$17),2))</f>
        <v>16.246211251235323</v>
      </c>
      <c r="F44" s="39">
        <f t="shared" si="20"/>
        <v>20.198039027185569</v>
      </c>
      <c r="G44" s="39">
        <f t="shared" si="20"/>
        <v>24.165525060596437</v>
      </c>
      <c r="H44" s="39">
        <f t="shared" si="20"/>
        <v>28.142135623730951</v>
      </c>
      <c r="I44" s="39">
        <f t="shared" si="20"/>
        <v>32.124515496597098</v>
      </c>
      <c r="J44" s="39">
        <f t="shared" si="20"/>
        <v>36.110770276274835</v>
      </c>
      <c r="K44" s="39">
        <f t="shared" si="20"/>
        <v>40.09975124224178</v>
      </c>
      <c r="L44" s="39">
        <f t="shared" si="20"/>
        <v>44.090722034374522</v>
      </c>
      <c r="M44" s="39">
        <f t="shared" si="20"/>
        <v>48.083189157584592</v>
      </c>
      <c r="N44" s="39">
        <f t="shared" si="20"/>
        <v>52.076809620810593</v>
      </c>
      <c r="O44" s="39">
        <f t="shared" si="20"/>
        <v>56.071337695236394</v>
      </c>
      <c r="P44" s="39">
        <f t="shared" si="20"/>
        <v>60.06659275674582</v>
      </c>
      <c r="Q44" s="39">
        <f t="shared" si="20"/>
        <v>64.062439083762797</v>
      </c>
    </row>
    <row r="45" spans="1:17" x14ac:dyDescent="0.2">
      <c r="A45" s="89"/>
      <c r="B45" s="2" t="s">
        <v>120</v>
      </c>
      <c r="D45" s="39">
        <f>(D$16-2*D$20)-SQRT(POWER((D$16-2*D$20),2)+POWER((D$15-2*D$18),2)+4*POWER((D$21+D$17),2))</f>
        <v>-12.32455532033676</v>
      </c>
      <c r="E45" s="39">
        <f t="shared" ref="E45:Q45" si="21">(E$16-2*E$20)-SQRT(POWER((E$16-2*E$20),2)+POWER((E$15-2*E$18),2)+4*POWER((E$21+E$17),2))</f>
        <v>-16.246211251235323</v>
      </c>
      <c r="F45" s="39">
        <f t="shared" si="21"/>
        <v>-20.198039027185569</v>
      </c>
      <c r="G45" s="39">
        <f t="shared" si="21"/>
        <v>-24.165525060596437</v>
      </c>
      <c r="H45" s="39">
        <f t="shared" si="21"/>
        <v>-28.142135623730951</v>
      </c>
      <c r="I45" s="39">
        <f t="shared" si="21"/>
        <v>-32.124515496597098</v>
      </c>
      <c r="J45" s="39">
        <f t="shared" si="21"/>
        <v>-36.110770276274835</v>
      </c>
      <c r="K45" s="39">
        <f t="shared" si="21"/>
        <v>-40.09975124224178</v>
      </c>
      <c r="L45" s="39">
        <f t="shared" si="21"/>
        <v>-44.090722034374522</v>
      </c>
      <c r="M45" s="39">
        <f t="shared" si="21"/>
        <v>-48.083189157584592</v>
      </c>
      <c r="N45" s="39">
        <f t="shared" si="21"/>
        <v>-52.076809620810593</v>
      </c>
      <c r="O45" s="39">
        <f t="shared" si="21"/>
        <v>-56.071337695236394</v>
      </c>
      <c r="P45" s="39">
        <f t="shared" si="21"/>
        <v>-60.06659275674582</v>
      </c>
      <c r="Q45" s="39">
        <f t="shared" si="21"/>
        <v>-64.062439083762797</v>
      </c>
    </row>
    <row r="46" spans="1:17" x14ac:dyDescent="0.2">
      <c r="A46" s="89"/>
      <c r="B46" s="2" t="s">
        <v>119</v>
      </c>
      <c r="D46" s="39">
        <f>(D$16-2*D$20)-SQRT(POWER((D$16-2*D$20),2)+POWER((D$15+2*D$18),2)+4*POWER((D$21+D$17),2))</f>
        <v>-12.32455532033676</v>
      </c>
      <c r="E46" s="39">
        <f t="shared" ref="E46:Q46" si="22">(E$16-2*E$20)-SQRT(POWER((E$16-2*E$20),2)+POWER((E$15+2*E$18),2)+4*POWER((E$21+E$17),2))</f>
        <v>-16.246211251235323</v>
      </c>
      <c r="F46" s="39">
        <f t="shared" si="22"/>
        <v>-20.198039027185569</v>
      </c>
      <c r="G46" s="39">
        <f t="shared" si="22"/>
        <v>-24.165525060596437</v>
      </c>
      <c r="H46" s="39">
        <f t="shared" si="22"/>
        <v>-28.142135623730951</v>
      </c>
      <c r="I46" s="39">
        <f t="shared" si="22"/>
        <v>-32.124515496597098</v>
      </c>
      <c r="J46" s="39">
        <f t="shared" si="22"/>
        <v>-36.110770276274835</v>
      </c>
      <c r="K46" s="39">
        <f t="shared" si="22"/>
        <v>-40.09975124224178</v>
      </c>
      <c r="L46" s="39">
        <f t="shared" si="22"/>
        <v>-44.090722034374522</v>
      </c>
      <c r="M46" s="39">
        <f t="shared" si="22"/>
        <v>-48.083189157584592</v>
      </c>
      <c r="N46" s="39">
        <f t="shared" si="22"/>
        <v>-52.076809620810593</v>
      </c>
      <c r="O46" s="39">
        <f t="shared" si="22"/>
        <v>-56.071337695236394</v>
      </c>
      <c r="P46" s="39">
        <f t="shared" si="22"/>
        <v>-60.06659275674582</v>
      </c>
      <c r="Q46" s="39">
        <f t="shared" si="22"/>
        <v>-64.062439083762797</v>
      </c>
    </row>
    <row r="47" spans="1:17" x14ac:dyDescent="0.2">
      <c r="A47" s="89"/>
      <c r="B47" s="2" t="s">
        <v>121</v>
      </c>
      <c r="D47" s="12">
        <f>(D$16+2*D$20)+SQRT(POWER((D$16+2*D$20),2)+POWER((D$15+2*D$18),2)+4*POWER((D$21+D$17),2))</f>
        <v>12.32455532033676</v>
      </c>
      <c r="E47" s="12">
        <f t="shared" ref="E47:Q47" si="23">(E$16+2*E$20)+SQRT(POWER((E$16+2*E$20),2)+POWER((E$15+2*E$18),2)+4*POWER((E$21+E$17),2))</f>
        <v>16.246211251235323</v>
      </c>
      <c r="F47" s="12">
        <f t="shared" si="23"/>
        <v>20.198039027185569</v>
      </c>
      <c r="G47" s="12">
        <f t="shared" si="23"/>
        <v>24.165525060596437</v>
      </c>
      <c r="H47" s="12">
        <f t="shared" si="23"/>
        <v>28.142135623730951</v>
      </c>
      <c r="I47" s="12">
        <f t="shared" si="23"/>
        <v>32.124515496597098</v>
      </c>
      <c r="J47" s="12">
        <f t="shared" si="23"/>
        <v>36.110770276274835</v>
      </c>
      <c r="K47" s="12">
        <f t="shared" si="23"/>
        <v>40.09975124224178</v>
      </c>
      <c r="L47" s="12">
        <f t="shared" si="23"/>
        <v>44.090722034374522</v>
      </c>
      <c r="M47" s="12">
        <f t="shared" si="23"/>
        <v>48.083189157584592</v>
      </c>
      <c r="N47" s="12">
        <f t="shared" si="23"/>
        <v>52.076809620810593</v>
      </c>
      <c r="O47" s="12">
        <f t="shared" si="23"/>
        <v>56.071337695236394</v>
      </c>
      <c r="P47" s="12">
        <f t="shared" si="23"/>
        <v>60.06659275674582</v>
      </c>
      <c r="Q47" s="12">
        <f t="shared" si="23"/>
        <v>64.062439083762797</v>
      </c>
    </row>
    <row r="48" spans="1:17" x14ac:dyDescent="0.2">
      <c r="A48" s="89"/>
      <c r="B48" s="2" t="s">
        <v>38</v>
      </c>
      <c r="D48" s="12">
        <f>$C$10/4/PI()*LN(D44/D45*D46/D47)</f>
        <v>0</v>
      </c>
      <c r="E48" s="12">
        <f t="shared" ref="E48:Q48" si="24">$C$10/4/PI()*LN(E44/E45*E46/E47)</f>
        <v>0</v>
      </c>
      <c r="F48" s="12">
        <f t="shared" si="24"/>
        <v>0</v>
      </c>
      <c r="G48" s="12">
        <f t="shared" si="24"/>
        <v>0</v>
      </c>
      <c r="H48" s="12">
        <f t="shared" si="24"/>
        <v>0</v>
      </c>
      <c r="I48" s="12">
        <f t="shared" si="24"/>
        <v>0</v>
      </c>
      <c r="J48" s="12">
        <f t="shared" si="24"/>
        <v>0</v>
      </c>
      <c r="K48" s="12">
        <f t="shared" si="24"/>
        <v>0</v>
      </c>
      <c r="L48" s="12">
        <f t="shared" si="24"/>
        <v>0</v>
      </c>
      <c r="M48" s="12">
        <f t="shared" si="24"/>
        <v>0</v>
      </c>
      <c r="N48" s="12">
        <f t="shared" si="24"/>
        <v>0</v>
      </c>
      <c r="O48" s="12">
        <f t="shared" si="24"/>
        <v>0</v>
      </c>
      <c r="P48" s="12">
        <f t="shared" si="24"/>
        <v>0</v>
      </c>
      <c r="Q48" s="12">
        <f t="shared" si="24"/>
        <v>0</v>
      </c>
    </row>
    <row r="49" spans="1:17" ht="15" x14ac:dyDescent="0.25">
      <c r="A49" s="89"/>
      <c r="B49" s="2" t="s">
        <v>123</v>
      </c>
      <c r="D49" s="40">
        <f>(D42-D48)/10</f>
        <v>0</v>
      </c>
      <c r="E49" s="40">
        <f t="shared" ref="E49:Q49" si="25">(E42-E48)/10</f>
        <v>0</v>
      </c>
      <c r="F49" s="40">
        <f t="shared" si="25"/>
        <v>0</v>
      </c>
      <c r="G49" s="40">
        <f t="shared" si="25"/>
        <v>0</v>
      </c>
      <c r="H49" s="40">
        <f t="shared" si="25"/>
        <v>0</v>
      </c>
      <c r="I49" s="40">
        <f t="shared" si="25"/>
        <v>0</v>
      </c>
      <c r="J49" s="40">
        <f t="shared" si="25"/>
        <v>0</v>
      </c>
      <c r="K49" s="40">
        <f t="shared" si="25"/>
        <v>0</v>
      </c>
      <c r="L49" s="40">
        <f t="shared" si="25"/>
        <v>0</v>
      </c>
      <c r="M49" s="40">
        <f t="shared" si="25"/>
        <v>0</v>
      </c>
      <c r="N49" s="40">
        <f t="shared" si="25"/>
        <v>0</v>
      </c>
      <c r="O49" s="40">
        <f t="shared" si="25"/>
        <v>0</v>
      </c>
      <c r="P49" s="40">
        <f t="shared" si="25"/>
        <v>0</v>
      </c>
      <c r="Q49" s="40">
        <f t="shared" si="25"/>
        <v>0</v>
      </c>
    </row>
    <row r="52" spans="1:17" x14ac:dyDescent="0.2">
      <c r="A52" s="89" t="s">
        <v>124</v>
      </c>
      <c r="B52" s="2" t="s">
        <v>118</v>
      </c>
      <c r="D52" s="39">
        <f>(D$15+2*D$18)+SQRT(POWER((D$16-2*D$20),2)+POWER((D$15+2*D$18),2)+4*POWER(D$21,2))</f>
        <v>6.324555320336759</v>
      </c>
      <c r="E52" s="39">
        <f t="shared" ref="E52:Q52" si="26">(E$15+2*E$18)+SQRT(POWER((E$16-2*E$20),2)+POWER((E$15+2*E$18),2)+4*POWER(E$21,2))</f>
        <v>8.2462112512353212</v>
      </c>
      <c r="F52" s="39">
        <f t="shared" si="26"/>
        <v>10.198039027185569</v>
      </c>
      <c r="G52" s="39">
        <f t="shared" si="26"/>
        <v>12.165525060596439</v>
      </c>
      <c r="H52" s="39">
        <f t="shared" si="26"/>
        <v>14.142135623730951</v>
      </c>
      <c r="I52" s="39">
        <f t="shared" si="26"/>
        <v>16.124515496597098</v>
      </c>
      <c r="J52" s="39">
        <f t="shared" si="26"/>
        <v>18.110770276274835</v>
      </c>
      <c r="K52" s="39">
        <f t="shared" si="26"/>
        <v>20.09975124224178</v>
      </c>
      <c r="L52" s="39">
        <f t="shared" si="26"/>
        <v>22.090722034374522</v>
      </c>
      <c r="M52" s="39">
        <f t="shared" si="26"/>
        <v>24.083189157584592</v>
      </c>
      <c r="N52" s="39">
        <f t="shared" si="26"/>
        <v>26.076809620810597</v>
      </c>
      <c r="O52" s="39">
        <f t="shared" si="26"/>
        <v>28.071337695236398</v>
      </c>
      <c r="P52" s="39">
        <f t="shared" si="26"/>
        <v>30.066592756745816</v>
      </c>
      <c r="Q52" s="39">
        <f t="shared" si="26"/>
        <v>32.062439083762797</v>
      </c>
    </row>
    <row r="53" spans="1:17" x14ac:dyDescent="0.2">
      <c r="A53" s="89"/>
      <c r="B53" s="2" t="s">
        <v>120</v>
      </c>
      <c r="D53" s="39">
        <f>(D$15-2*D$18)-SQRT(POWER((D$16-2*D$20),2)+POWER((D$15-2*D$18),2)+4*POWER(D$21,2))</f>
        <v>-6.324555320336759</v>
      </c>
      <c r="E53" s="39">
        <f t="shared" ref="E53:Q53" si="27">(E$15-2*E$18)-SQRT(POWER((E$16-2*E$20),2)+POWER((E$15-2*E$18),2)+4*POWER(E$21,2))</f>
        <v>-8.2462112512353212</v>
      </c>
      <c r="F53" s="39">
        <f t="shared" si="27"/>
        <v>-10.198039027185569</v>
      </c>
      <c r="G53" s="39">
        <f t="shared" si="27"/>
        <v>-12.165525060596439</v>
      </c>
      <c r="H53" s="39">
        <f t="shared" si="27"/>
        <v>-14.142135623730951</v>
      </c>
      <c r="I53" s="39">
        <f t="shared" si="27"/>
        <v>-16.124515496597098</v>
      </c>
      <c r="J53" s="39">
        <f t="shared" si="27"/>
        <v>-18.110770276274835</v>
      </c>
      <c r="K53" s="39">
        <f t="shared" si="27"/>
        <v>-20.09975124224178</v>
      </c>
      <c r="L53" s="39">
        <f t="shared" si="27"/>
        <v>-22.090722034374522</v>
      </c>
      <c r="M53" s="39">
        <f t="shared" si="27"/>
        <v>-24.083189157584592</v>
      </c>
      <c r="N53" s="39">
        <f t="shared" si="27"/>
        <v>-26.076809620810597</v>
      </c>
      <c r="O53" s="39">
        <f t="shared" si="27"/>
        <v>-28.071337695236398</v>
      </c>
      <c r="P53" s="39">
        <f t="shared" si="27"/>
        <v>-30.066592756745816</v>
      </c>
      <c r="Q53" s="39">
        <f t="shared" si="27"/>
        <v>-32.062439083762797</v>
      </c>
    </row>
    <row r="54" spans="1:17" x14ac:dyDescent="0.2">
      <c r="A54" s="89"/>
      <c r="B54" s="2" t="s">
        <v>119</v>
      </c>
      <c r="D54" s="39">
        <f>(D$15-2*D$18)-SQRT(POWER((D$16+2*D$20),2)+POWER((D$15-2*D$18),2)+4*POWER(D$21,2))</f>
        <v>-6.324555320336759</v>
      </c>
      <c r="E54" s="39">
        <f t="shared" ref="E54:Q54" si="28">(E$15-2*E$18)-SQRT(POWER((E$16+2*E$20),2)+POWER((E$15-2*E$18),2)+4*POWER(E$21,2))</f>
        <v>-8.2462112512353212</v>
      </c>
      <c r="F54" s="39">
        <f t="shared" si="28"/>
        <v>-10.198039027185569</v>
      </c>
      <c r="G54" s="39">
        <f t="shared" si="28"/>
        <v>-12.165525060596439</v>
      </c>
      <c r="H54" s="39">
        <f t="shared" si="28"/>
        <v>-14.142135623730951</v>
      </c>
      <c r="I54" s="39">
        <f t="shared" si="28"/>
        <v>-16.124515496597098</v>
      </c>
      <c r="J54" s="39">
        <f t="shared" si="28"/>
        <v>-18.110770276274835</v>
      </c>
      <c r="K54" s="39">
        <f t="shared" si="28"/>
        <v>-20.09975124224178</v>
      </c>
      <c r="L54" s="39">
        <f t="shared" si="28"/>
        <v>-22.090722034374522</v>
      </c>
      <c r="M54" s="39">
        <f t="shared" si="28"/>
        <v>-24.083189157584592</v>
      </c>
      <c r="N54" s="39">
        <f t="shared" si="28"/>
        <v>-26.076809620810597</v>
      </c>
      <c r="O54" s="39">
        <f t="shared" si="28"/>
        <v>-28.071337695236398</v>
      </c>
      <c r="P54" s="39">
        <f t="shared" si="28"/>
        <v>-30.066592756745816</v>
      </c>
      <c r="Q54" s="39">
        <f t="shared" si="28"/>
        <v>-32.062439083762797</v>
      </c>
    </row>
    <row r="55" spans="1:17" x14ac:dyDescent="0.2">
      <c r="A55" s="89"/>
      <c r="B55" s="2" t="s">
        <v>121</v>
      </c>
      <c r="D55" s="39">
        <f>(D$15+2*D$18)+SQRT(POWER((D$16+2*D$20),2)+POWER((D$15+2*D$18),2)+4*POWER(D$21,2))</f>
        <v>6.324555320336759</v>
      </c>
      <c r="E55" s="39">
        <f t="shared" ref="E55:Q55" si="29">(E$15+2*E$18)+SQRT(POWER((E$16+2*E$20),2)+POWER((E$15+2*E$18),2)+4*POWER(E$21,2))</f>
        <v>8.2462112512353212</v>
      </c>
      <c r="F55" s="39">
        <f t="shared" si="29"/>
        <v>10.198039027185569</v>
      </c>
      <c r="G55" s="39">
        <f t="shared" si="29"/>
        <v>12.165525060596439</v>
      </c>
      <c r="H55" s="39">
        <f t="shared" si="29"/>
        <v>14.142135623730951</v>
      </c>
      <c r="I55" s="39">
        <f t="shared" si="29"/>
        <v>16.124515496597098</v>
      </c>
      <c r="J55" s="39">
        <f t="shared" si="29"/>
        <v>18.110770276274835</v>
      </c>
      <c r="K55" s="39">
        <f t="shared" si="29"/>
        <v>20.09975124224178</v>
      </c>
      <c r="L55" s="39">
        <f t="shared" si="29"/>
        <v>22.090722034374522</v>
      </c>
      <c r="M55" s="39">
        <f t="shared" si="29"/>
        <v>24.083189157584592</v>
      </c>
      <c r="N55" s="39">
        <f t="shared" si="29"/>
        <v>26.076809620810597</v>
      </c>
      <c r="O55" s="39">
        <f t="shared" si="29"/>
        <v>28.071337695236398</v>
      </c>
      <c r="P55" s="39">
        <f t="shared" si="29"/>
        <v>30.066592756745816</v>
      </c>
      <c r="Q55" s="39">
        <f t="shared" si="29"/>
        <v>32.062439083762797</v>
      </c>
    </row>
    <row r="56" spans="1:17" x14ac:dyDescent="0.2">
      <c r="A56" s="89"/>
      <c r="B56" s="2" t="s">
        <v>38</v>
      </c>
      <c r="D56" s="12">
        <f t="shared" ref="D56:Q56" si="30">$C$10/4/PI()*LN(D52/D53*D54/D55)</f>
        <v>0</v>
      </c>
      <c r="E56" s="12">
        <f t="shared" si="30"/>
        <v>0</v>
      </c>
      <c r="F56" s="12">
        <f t="shared" si="30"/>
        <v>0</v>
      </c>
      <c r="G56" s="12">
        <f t="shared" si="30"/>
        <v>0</v>
      </c>
      <c r="H56" s="12">
        <f t="shared" si="30"/>
        <v>0</v>
      </c>
      <c r="I56" s="12">
        <f t="shared" si="30"/>
        <v>0</v>
      </c>
      <c r="J56" s="12">
        <f t="shared" si="30"/>
        <v>0</v>
      </c>
      <c r="K56" s="12">
        <f t="shared" si="30"/>
        <v>0</v>
      </c>
      <c r="L56" s="12">
        <f t="shared" si="30"/>
        <v>0</v>
      </c>
      <c r="M56" s="12">
        <f t="shared" si="30"/>
        <v>0</v>
      </c>
      <c r="N56" s="12">
        <f t="shared" si="30"/>
        <v>0</v>
      </c>
      <c r="O56" s="12">
        <f t="shared" si="30"/>
        <v>0</v>
      </c>
      <c r="P56" s="12">
        <f t="shared" si="30"/>
        <v>0</v>
      </c>
      <c r="Q56" s="12">
        <f t="shared" si="30"/>
        <v>0</v>
      </c>
    </row>
    <row r="57" spans="1:17" x14ac:dyDescent="0.2">
      <c r="A57" s="89"/>
    </row>
    <row r="58" spans="1:17" x14ac:dyDescent="0.2">
      <c r="A58" s="89"/>
      <c r="B58" s="2" t="s">
        <v>118</v>
      </c>
      <c r="D58" s="39">
        <f>(D$15+2*D$18)+SQRT(POWER((D$16-2*D$20),2)+POWER((D$15+2*D$18),2)+4*POWER((D$21+D$17),2))</f>
        <v>6.324555320336759</v>
      </c>
      <c r="E58" s="39">
        <f t="shared" ref="E58:Q58" si="31">(E$15+2*E$18)+SQRT(POWER((E$16-2*E$20),2)+POWER((E$15+2*E$18),2)+4*POWER((E$21+E$17),2))</f>
        <v>8.2462112512353212</v>
      </c>
      <c r="F58" s="39">
        <f t="shared" si="31"/>
        <v>10.198039027185569</v>
      </c>
      <c r="G58" s="39">
        <f t="shared" si="31"/>
        <v>12.165525060596439</v>
      </c>
      <c r="H58" s="39">
        <f t="shared" si="31"/>
        <v>14.142135623730951</v>
      </c>
      <c r="I58" s="39">
        <f t="shared" si="31"/>
        <v>16.124515496597098</v>
      </c>
      <c r="J58" s="39">
        <f t="shared" si="31"/>
        <v>18.110770276274835</v>
      </c>
      <c r="K58" s="39">
        <f t="shared" si="31"/>
        <v>20.09975124224178</v>
      </c>
      <c r="L58" s="39">
        <f t="shared" si="31"/>
        <v>22.090722034374522</v>
      </c>
      <c r="M58" s="39">
        <f t="shared" si="31"/>
        <v>24.083189157584592</v>
      </c>
      <c r="N58" s="39">
        <f t="shared" si="31"/>
        <v>26.076809620810597</v>
      </c>
      <c r="O58" s="39">
        <f t="shared" si="31"/>
        <v>28.071337695236398</v>
      </c>
      <c r="P58" s="39">
        <f t="shared" si="31"/>
        <v>30.066592756745816</v>
      </c>
      <c r="Q58" s="39">
        <f t="shared" si="31"/>
        <v>32.062439083762797</v>
      </c>
    </row>
    <row r="59" spans="1:17" x14ac:dyDescent="0.2">
      <c r="A59" s="89"/>
      <c r="B59" s="2" t="s">
        <v>120</v>
      </c>
      <c r="D59" s="39">
        <f>(D$15-2*D$18)-SQRT(POWER((D$16-2*D$20),2)+POWER((D$15-2*D$18),2)+4*POWER((D$21+D$17),2))</f>
        <v>-6.324555320336759</v>
      </c>
      <c r="E59" s="39">
        <f t="shared" ref="E59:Q59" si="32">(E$15-2*E$18)-SQRT(POWER((E$16-2*E$20),2)+POWER((E$15-2*E$18),2)+4*POWER((E$21+E$17),2))</f>
        <v>-8.2462112512353212</v>
      </c>
      <c r="F59" s="39">
        <f t="shared" si="32"/>
        <v>-10.198039027185569</v>
      </c>
      <c r="G59" s="39">
        <f t="shared" si="32"/>
        <v>-12.165525060596439</v>
      </c>
      <c r="H59" s="39">
        <f t="shared" si="32"/>
        <v>-14.142135623730951</v>
      </c>
      <c r="I59" s="39">
        <f t="shared" si="32"/>
        <v>-16.124515496597098</v>
      </c>
      <c r="J59" s="39">
        <f t="shared" si="32"/>
        <v>-18.110770276274835</v>
      </c>
      <c r="K59" s="39">
        <f t="shared" si="32"/>
        <v>-20.09975124224178</v>
      </c>
      <c r="L59" s="39">
        <f t="shared" si="32"/>
        <v>-22.090722034374522</v>
      </c>
      <c r="M59" s="39">
        <f t="shared" si="32"/>
        <v>-24.083189157584592</v>
      </c>
      <c r="N59" s="39">
        <f t="shared" si="32"/>
        <v>-26.076809620810597</v>
      </c>
      <c r="O59" s="39">
        <f t="shared" si="32"/>
        <v>-28.071337695236398</v>
      </c>
      <c r="P59" s="39">
        <f t="shared" si="32"/>
        <v>-30.066592756745816</v>
      </c>
      <c r="Q59" s="39">
        <f t="shared" si="32"/>
        <v>-32.062439083762797</v>
      </c>
    </row>
    <row r="60" spans="1:17" x14ac:dyDescent="0.2">
      <c r="A60" s="89"/>
      <c r="B60" s="2" t="s">
        <v>119</v>
      </c>
      <c r="D60" s="39">
        <f>(D$15-2*D$18)-SQRT(POWER((D$16+2*D$20),2)+POWER((D$15-2*D$18),2)+4*POWER((D$21+D$17),2))</f>
        <v>-6.324555320336759</v>
      </c>
      <c r="E60" s="39">
        <f t="shared" ref="E60:Q60" si="33">(E$15-2*E$18)-SQRT(POWER((E$16+2*E$20),2)+POWER((E$15-2*E$18),2)+4*POWER((E$21+E$17),2))</f>
        <v>-8.2462112512353212</v>
      </c>
      <c r="F60" s="39">
        <f t="shared" si="33"/>
        <v>-10.198039027185569</v>
      </c>
      <c r="G60" s="39">
        <f t="shared" si="33"/>
        <v>-12.165525060596439</v>
      </c>
      <c r="H60" s="39">
        <f t="shared" si="33"/>
        <v>-14.142135623730951</v>
      </c>
      <c r="I60" s="39">
        <f t="shared" si="33"/>
        <v>-16.124515496597098</v>
      </c>
      <c r="J60" s="39">
        <f t="shared" si="33"/>
        <v>-18.110770276274835</v>
      </c>
      <c r="K60" s="39">
        <f t="shared" si="33"/>
        <v>-20.09975124224178</v>
      </c>
      <c r="L60" s="39">
        <f t="shared" si="33"/>
        <v>-22.090722034374522</v>
      </c>
      <c r="M60" s="39">
        <f t="shared" si="33"/>
        <v>-24.083189157584592</v>
      </c>
      <c r="N60" s="39">
        <f t="shared" si="33"/>
        <v>-26.076809620810597</v>
      </c>
      <c r="O60" s="39">
        <f t="shared" si="33"/>
        <v>-28.071337695236398</v>
      </c>
      <c r="P60" s="39">
        <f t="shared" si="33"/>
        <v>-30.066592756745816</v>
      </c>
      <c r="Q60" s="39">
        <f t="shared" si="33"/>
        <v>-32.062439083762797</v>
      </c>
    </row>
    <row r="61" spans="1:17" x14ac:dyDescent="0.2">
      <c r="A61" s="89"/>
      <c r="B61" s="2" t="s">
        <v>121</v>
      </c>
      <c r="D61" s="39">
        <f>(D$15+2*D$18)+SQRT(POWER((D$16+2*D$20),2)+POWER((D$15+2*D$18),2)+4*POWER((D$21+D$17),2))</f>
        <v>6.324555320336759</v>
      </c>
      <c r="E61" s="39">
        <f t="shared" ref="E61:Q61" si="34">(E$15+2*E$18)+SQRT(POWER((E$16+2*E$20),2)+POWER((E$15+2*E$18),2)+4*POWER((E$21+E$17),2))</f>
        <v>8.2462112512353212</v>
      </c>
      <c r="F61" s="39">
        <f t="shared" si="34"/>
        <v>10.198039027185569</v>
      </c>
      <c r="G61" s="39">
        <f t="shared" si="34"/>
        <v>12.165525060596439</v>
      </c>
      <c r="H61" s="39">
        <f t="shared" si="34"/>
        <v>14.142135623730951</v>
      </c>
      <c r="I61" s="39">
        <f t="shared" si="34"/>
        <v>16.124515496597098</v>
      </c>
      <c r="J61" s="39">
        <f t="shared" si="34"/>
        <v>18.110770276274835</v>
      </c>
      <c r="K61" s="39">
        <f t="shared" si="34"/>
        <v>20.09975124224178</v>
      </c>
      <c r="L61" s="39">
        <f t="shared" si="34"/>
        <v>22.090722034374522</v>
      </c>
      <c r="M61" s="39">
        <f t="shared" si="34"/>
        <v>24.083189157584592</v>
      </c>
      <c r="N61" s="39">
        <f t="shared" si="34"/>
        <v>26.076809620810597</v>
      </c>
      <c r="O61" s="39">
        <f t="shared" si="34"/>
        <v>28.071337695236398</v>
      </c>
      <c r="P61" s="39">
        <f t="shared" si="34"/>
        <v>30.066592756745816</v>
      </c>
      <c r="Q61" s="39">
        <f t="shared" si="34"/>
        <v>32.062439083762797</v>
      </c>
    </row>
    <row r="62" spans="1:17" x14ac:dyDescent="0.2">
      <c r="A62" s="89"/>
      <c r="B62" s="2" t="s">
        <v>38</v>
      </c>
      <c r="D62" s="12">
        <f t="shared" ref="D62:Q62" si="35">$C$10/4/PI()*LN(D58/D59*D60/D61)</f>
        <v>0</v>
      </c>
      <c r="E62" s="12">
        <f t="shared" si="35"/>
        <v>0</v>
      </c>
      <c r="F62" s="12">
        <f t="shared" si="35"/>
        <v>0</v>
      </c>
      <c r="G62" s="12">
        <f t="shared" si="35"/>
        <v>0</v>
      </c>
      <c r="H62" s="12">
        <f t="shared" si="35"/>
        <v>0</v>
      </c>
      <c r="I62" s="12">
        <f t="shared" si="35"/>
        <v>0</v>
      </c>
      <c r="J62" s="12">
        <f t="shared" si="35"/>
        <v>0</v>
      </c>
      <c r="K62" s="12">
        <f t="shared" si="35"/>
        <v>0</v>
      </c>
      <c r="L62" s="12">
        <f t="shared" si="35"/>
        <v>0</v>
      </c>
      <c r="M62" s="12">
        <f t="shared" si="35"/>
        <v>0</v>
      </c>
      <c r="N62" s="12">
        <f t="shared" si="35"/>
        <v>0</v>
      </c>
      <c r="O62" s="12">
        <f t="shared" si="35"/>
        <v>0</v>
      </c>
      <c r="P62" s="12">
        <f t="shared" si="35"/>
        <v>0</v>
      </c>
      <c r="Q62" s="12">
        <f t="shared" si="35"/>
        <v>0</v>
      </c>
    </row>
    <row r="63" spans="1:17" ht="15" x14ac:dyDescent="0.25">
      <c r="A63" s="89"/>
      <c r="B63" s="2" t="s">
        <v>123</v>
      </c>
      <c r="D63" s="40">
        <f t="shared" ref="D63:Q63" si="36">(D56-D62)/10</f>
        <v>0</v>
      </c>
      <c r="E63" s="40">
        <f t="shared" si="36"/>
        <v>0</v>
      </c>
      <c r="F63" s="40">
        <f t="shared" si="36"/>
        <v>0</v>
      </c>
      <c r="G63" s="40">
        <f t="shared" si="36"/>
        <v>0</v>
      </c>
      <c r="H63" s="40">
        <f t="shared" si="36"/>
        <v>0</v>
      </c>
      <c r="I63" s="40">
        <f t="shared" si="36"/>
        <v>0</v>
      </c>
      <c r="J63" s="40">
        <f t="shared" si="36"/>
        <v>0</v>
      </c>
      <c r="K63" s="40">
        <f t="shared" si="36"/>
        <v>0</v>
      </c>
      <c r="L63" s="40">
        <f t="shared" si="36"/>
        <v>0</v>
      </c>
      <c r="M63" s="40">
        <f t="shared" si="36"/>
        <v>0</v>
      </c>
      <c r="N63" s="40">
        <f t="shared" si="36"/>
        <v>0</v>
      </c>
      <c r="O63" s="40">
        <f t="shared" si="36"/>
        <v>0</v>
      </c>
      <c r="P63" s="40">
        <f t="shared" si="36"/>
        <v>0</v>
      </c>
      <c r="Q63" s="40">
        <f t="shared" si="36"/>
        <v>0</v>
      </c>
    </row>
  </sheetData>
  <sheetProtection password="8D70" sheet="1" objects="1" scenarios="1" selectLockedCells="1"/>
  <mergeCells count="2">
    <mergeCell ref="A38:A49"/>
    <mergeCell ref="A52:A63"/>
  </mergeCells>
  <phoneticPr fontId="3"/>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5"/>
  <sheetViews>
    <sheetView topLeftCell="A7" zoomScale="85" workbookViewId="0">
      <selection activeCell="E17" sqref="E17"/>
    </sheetView>
  </sheetViews>
  <sheetFormatPr defaultRowHeight="14.25" x14ac:dyDescent="0.2"/>
  <cols>
    <col min="1" max="1" width="8.125" style="60" customWidth="1"/>
    <col min="2" max="2" width="21.875" style="41" customWidth="1"/>
    <col min="3" max="3" width="13.875" style="41" customWidth="1"/>
    <col min="4" max="17" width="8.625" style="60" customWidth="1"/>
    <col min="18" max="16384" width="9" style="60"/>
  </cols>
  <sheetData>
    <row r="2" spans="2:16" ht="36.75" customHeight="1" x14ac:dyDescent="0.2">
      <c r="B2" s="43" t="s">
        <v>149</v>
      </c>
    </row>
    <row r="4" spans="2:16" x14ac:dyDescent="0.2">
      <c r="C4" s="60"/>
      <c r="D4" s="44"/>
      <c r="E4" s="45" t="s">
        <v>150</v>
      </c>
      <c r="F4" s="46"/>
      <c r="G4" s="47"/>
    </row>
    <row r="7" spans="2:16" ht="25.5" customHeight="1" x14ac:dyDescent="0.2">
      <c r="B7" s="49" t="s">
        <v>151</v>
      </c>
      <c r="F7" s="62"/>
      <c r="N7" s="50" t="s">
        <v>152</v>
      </c>
      <c r="O7" s="72"/>
      <c r="P7" s="72"/>
    </row>
    <row r="8" spans="2:16" ht="25.5" customHeight="1" x14ac:dyDescent="0.2">
      <c r="B8" s="49"/>
      <c r="D8" s="80" t="s">
        <v>111</v>
      </c>
      <c r="E8" s="81"/>
      <c r="F8" s="81"/>
      <c r="G8" s="81"/>
      <c r="H8" s="81"/>
      <c r="I8" s="81"/>
      <c r="J8" s="81"/>
      <c r="K8" s="81"/>
      <c r="L8" s="81"/>
      <c r="M8" s="82"/>
      <c r="N8" s="59"/>
    </row>
    <row r="9" spans="2:16" s="61" customFormat="1" ht="24.75" customHeight="1" x14ac:dyDescent="0.2">
      <c r="B9" s="63" t="s">
        <v>154</v>
      </c>
      <c r="C9" s="64"/>
      <c r="D9" s="65" t="s">
        <v>139</v>
      </c>
      <c r="E9" s="65" t="s">
        <v>140</v>
      </c>
      <c r="F9" s="65" t="s">
        <v>141</v>
      </c>
      <c r="G9" s="65" t="s">
        <v>142</v>
      </c>
      <c r="H9" s="65" t="s">
        <v>143</v>
      </c>
      <c r="I9" s="65" t="s">
        <v>144</v>
      </c>
      <c r="J9" s="65" t="s">
        <v>145</v>
      </c>
      <c r="K9" s="65" t="s">
        <v>146</v>
      </c>
      <c r="L9" s="65" t="s">
        <v>147</v>
      </c>
      <c r="M9" s="65" t="s">
        <v>148</v>
      </c>
    </row>
    <row r="10" spans="2:16" ht="16.5" x14ac:dyDescent="0.2">
      <c r="B10" s="76" t="s">
        <v>153</v>
      </c>
      <c r="C10" s="42" t="s">
        <v>155</v>
      </c>
      <c r="D10" s="3">
        <v>0</v>
      </c>
      <c r="E10" s="3">
        <v>0</v>
      </c>
      <c r="F10" s="3"/>
      <c r="G10" s="3"/>
      <c r="H10" s="3"/>
      <c r="I10" s="3"/>
      <c r="J10" s="3"/>
      <c r="K10" s="3"/>
      <c r="L10" s="3"/>
      <c r="M10" s="3"/>
    </row>
    <row r="11" spans="2:16" ht="16.5" x14ac:dyDescent="0.2">
      <c r="B11" s="77"/>
      <c r="C11" s="42" t="s">
        <v>156</v>
      </c>
      <c r="D11" s="3">
        <v>0</v>
      </c>
      <c r="E11" s="3">
        <v>0</v>
      </c>
      <c r="F11" s="3"/>
      <c r="G11" s="3"/>
      <c r="H11" s="3"/>
      <c r="I11" s="3"/>
      <c r="J11" s="3"/>
      <c r="K11" s="3"/>
      <c r="L11" s="3"/>
      <c r="M11" s="3"/>
    </row>
    <row r="12" spans="2:16" ht="16.5" x14ac:dyDescent="0.2">
      <c r="B12" s="77"/>
      <c r="C12" s="42" t="s">
        <v>157</v>
      </c>
      <c r="D12" s="3">
        <v>0</v>
      </c>
      <c r="E12" s="3">
        <v>12</v>
      </c>
      <c r="F12" s="3"/>
      <c r="G12" s="3"/>
      <c r="H12" s="3"/>
      <c r="I12" s="3"/>
      <c r="J12" s="3"/>
      <c r="K12" s="3"/>
      <c r="L12" s="3"/>
      <c r="M12" s="3"/>
    </row>
    <row r="13" spans="2:16" x14ac:dyDescent="0.2">
      <c r="B13" s="66" t="s">
        <v>116</v>
      </c>
      <c r="C13" s="42" t="s">
        <v>158</v>
      </c>
      <c r="D13" s="3">
        <v>13600</v>
      </c>
      <c r="E13" s="3">
        <v>13600</v>
      </c>
      <c r="F13" s="3"/>
      <c r="G13" s="3"/>
      <c r="H13" s="3"/>
      <c r="I13" s="3"/>
      <c r="J13" s="3"/>
      <c r="K13" s="3"/>
      <c r="L13" s="3"/>
      <c r="M13" s="3"/>
    </row>
    <row r="14" spans="2:16" ht="16.5" x14ac:dyDescent="0.2">
      <c r="B14" s="78" t="s">
        <v>115</v>
      </c>
      <c r="C14" s="42" t="s">
        <v>112</v>
      </c>
      <c r="D14" s="3">
        <v>20</v>
      </c>
      <c r="E14" s="3">
        <v>20</v>
      </c>
      <c r="F14" s="3"/>
      <c r="G14" s="3"/>
      <c r="H14" s="3"/>
      <c r="I14" s="3"/>
      <c r="J14" s="3"/>
      <c r="K14" s="3"/>
      <c r="L14" s="3"/>
      <c r="M14" s="3"/>
    </row>
    <row r="15" spans="2:16" ht="16.5" x14ac:dyDescent="0.2">
      <c r="B15" s="79"/>
      <c r="C15" s="42" t="s">
        <v>113</v>
      </c>
      <c r="D15" s="3">
        <v>20</v>
      </c>
      <c r="E15" s="3">
        <v>20</v>
      </c>
      <c r="F15" s="3"/>
      <c r="G15" s="3"/>
      <c r="H15" s="3"/>
      <c r="I15" s="3"/>
      <c r="J15" s="3"/>
      <c r="K15" s="3"/>
      <c r="L15" s="3"/>
      <c r="M15" s="3"/>
    </row>
    <row r="16" spans="2:16" ht="16.5" x14ac:dyDescent="0.2">
      <c r="B16" s="79"/>
      <c r="C16" s="42" t="s">
        <v>114</v>
      </c>
      <c r="D16" s="3">
        <v>10</v>
      </c>
      <c r="E16" s="3">
        <v>10</v>
      </c>
      <c r="F16" s="3"/>
      <c r="G16" s="3"/>
      <c r="H16" s="3"/>
      <c r="I16" s="3"/>
      <c r="J16" s="3"/>
      <c r="K16" s="3"/>
      <c r="L16" s="3"/>
      <c r="M16" s="3"/>
    </row>
    <row r="17" spans="1:17" x14ac:dyDescent="0.2">
      <c r="B17" s="60"/>
      <c r="D17" s="41"/>
      <c r="G17" s="62"/>
    </row>
    <row r="18" spans="1:17" x14ac:dyDescent="0.2">
      <c r="F18" s="62"/>
    </row>
    <row r="19" spans="1:17" ht="17.25" customHeight="1" x14ac:dyDescent="0.2">
      <c r="B19" s="60"/>
      <c r="F19" s="62"/>
    </row>
    <row r="20" spans="1:17" ht="11.25" customHeight="1" x14ac:dyDescent="0.2">
      <c r="B20" s="51"/>
      <c r="C20" s="52"/>
      <c r="D20" s="83" t="s">
        <v>159</v>
      </c>
      <c r="E20" s="84"/>
      <c r="F20" s="84"/>
      <c r="G20" s="84"/>
      <c r="H20" s="84"/>
      <c r="I20" s="84"/>
      <c r="J20" s="84"/>
      <c r="K20" s="84"/>
      <c r="L20" s="84"/>
      <c r="M20" s="84"/>
      <c r="N20" s="84"/>
      <c r="O20" s="84"/>
      <c r="P20" s="84"/>
      <c r="Q20" s="85"/>
    </row>
    <row r="21" spans="1:17" ht="33.75" customHeight="1" x14ac:dyDescent="0.2">
      <c r="A21" s="68"/>
      <c r="B21" s="48" t="s">
        <v>160</v>
      </c>
      <c r="C21" s="52"/>
      <c r="D21" s="86"/>
      <c r="E21" s="87"/>
      <c r="F21" s="87"/>
      <c r="G21" s="87"/>
      <c r="H21" s="87"/>
      <c r="I21" s="87"/>
      <c r="J21" s="87"/>
      <c r="K21" s="87"/>
      <c r="L21" s="87"/>
      <c r="M21" s="87"/>
      <c r="N21" s="87"/>
      <c r="O21" s="87"/>
      <c r="P21" s="87"/>
      <c r="Q21" s="88"/>
    </row>
    <row r="22" spans="1:17" ht="54" x14ac:dyDescent="0.2">
      <c r="A22" s="41"/>
      <c r="B22" s="53" t="s">
        <v>161</v>
      </c>
      <c r="C22" s="54" t="s">
        <v>162</v>
      </c>
      <c r="D22" s="53" t="s">
        <v>163</v>
      </c>
      <c r="E22" s="53" t="s">
        <v>164</v>
      </c>
      <c r="F22" s="53" t="s">
        <v>165</v>
      </c>
      <c r="G22" s="53" t="s">
        <v>166</v>
      </c>
      <c r="H22" s="53" t="s">
        <v>167</v>
      </c>
      <c r="I22" s="53" t="s">
        <v>168</v>
      </c>
      <c r="J22" s="53" t="s">
        <v>169</v>
      </c>
      <c r="K22" s="53" t="s">
        <v>170</v>
      </c>
      <c r="L22" s="53" t="s">
        <v>171</v>
      </c>
      <c r="M22" s="53" t="s">
        <v>172</v>
      </c>
      <c r="N22" s="53" t="s">
        <v>173</v>
      </c>
      <c r="O22" s="53" t="s">
        <v>174</v>
      </c>
      <c r="P22" s="53" t="s">
        <v>175</v>
      </c>
      <c r="Q22" s="53" t="s">
        <v>176</v>
      </c>
    </row>
    <row r="23" spans="1:17" ht="26.25" customHeight="1" x14ac:dyDescent="0.2">
      <c r="B23" s="55" t="s">
        <v>177</v>
      </c>
      <c r="C23" s="57">
        <v>0</v>
      </c>
      <c r="D23" s="67" t="str">
        <f>"X＝"&amp;$C23</f>
        <v>X＝0</v>
      </c>
      <c r="E23" s="67" t="str">
        <f t="shared" ref="E23:Q23" si="0">"X＝"&amp;$C23</f>
        <v>X＝0</v>
      </c>
      <c r="F23" s="67" t="str">
        <f t="shared" si="0"/>
        <v>X＝0</v>
      </c>
      <c r="G23" s="67" t="str">
        <f t="shared" si="0"/>
        <v>X＝0</v>
      </c>
      <c r="H23" s="67" t="str">
        <f t="shared" si="0"/>
        <v>X＝0</v>
      </c>
      <c r="I23" s="67" t="str">
        <f t="shared" si="0"/>
        <v>X＝0</v>
      </c>
      <c r="J23" s="67" t="str">
        <f t="shared" si="0"/>
        <v>X＝0</v>
      </c>
      <c r="K23" s="67" t="str">
        <f t="shared" si="0"/>
        <v>X＝0</v>
      </c>
      <c r="L23" s="67" t="str">
        <f t="shared" si="0"/>
        <v>X＝0</v>
      </c>
      <c r="M23" s="67" t="str">
        <f t="shared" si="0"/>
        <v>X＝0</v>
      </c>
      <c r="N23" s="67" t="str">
        <f t="shared" si="0"/>
        <v>X＝0</v>
      </c>
      <c r="O23" s="67" t="str">
        <f t="shared" si="0"/>
        <v>X＝0</v>
      </c>
      <c r="P23" s="67" t="str">
        <f t="shared" si="0"/>
        <v>X＝0</v>
      </c>
      <c r="Q23" s="67" t="str">
        <f t="shared" si="0"/>
        <v>X＝0</v>
      </c>
    </row>
    <row r="24" spans="1:17" ht="26.25" customHeight="1" x14ac:dyDescent="0.2">
      <c r="B24" s="55" t="s">
        <v>178</v>
      </c>
      <c r="C24" s="57">
        <v>1</v>
      </c>
      <c r="D24" s="56" t="s">
        <v>181</v>
      </c>
      <c r="E24" s="56" t="s">
        <v>181</v>
      </c>
      <c r="F24" s="56" t="s">
        <v>181</v>
      </c>
      <c r="G24" s="56" t="s">
        <v>181</v>
      </c>
      <c r="H24" s="56" t="s">
        <v>181</v>
      </c>
      <c r="I24" s="56" t="s">
        <v>181</v>
      </c>
      <c r="J24" s="56" t="s">
        <v>181</v>
      </c>
      <c r="K24" s="56" t="s">
        <v>181</v>
      </c>
      <c r="L24" s="56" t="s">
        <v>181</v>
      </c>
      <c r="M24" s="56" t="s">
        <v>181</v>
      </c>
      <c r="N24" s="56" t="s">
        <v>181</v>
      </c>
      <c r="O24" s="56" t="s">
        <v>181</v>
      </c>
      <c r="P24" s="56" t="s">
        <v>181</v>
      </c>
      <c r="Q24" s="56" t="s">
        <v>181</v>
      </c>
    </row>
    <row r="25" spans="1:17" ht="26.25" customHeight="1" x14ac:dyDescent="0.2">
      <c r="B25" s="55" t="s">
        <v>179</v>
      </c>
      <c r="C25" s="57">
        <v>3</v>
      </c>
      <c r="D25" s="58">
        <f>C25</f>
        <v>3</v>
      </c>
      <c r="E25" s="58">
        <f>D25+$C24</f>
        <v>4</v>
      </c>
      <c r="F25" s="58">
        <f t="shared" ref="F25:P25" si="1">E25+$C24</f>
        <v>5</v>
      </c>
      <c r="G25" s="58">
        <f t="shared" si="1"/>
        <v>6</v>
      </c>
      <c r="H25" s="58">
        <f t="shared" si="1"/>
        <v>7</v>
      </c>
      <c r="I25" s="58">
        <f t="shared" si="1"/>
        <v>8</v>
      </c>
      <c r="J25" s="58">
        <f t="shared" si="1"/>
        <v>9</v>
      </c>
      <c r="K25" s="58">
        <f t="shared" si="1"/>
        <v>10</v>
      </c>
      <c r="L25" s="58">
        <f t="shared" si="1"/>
        <v>11</v>
      </c>
      <c r="M25" s="58">
        <f t="shared" si="1"/>
        <v>12</v>
      </c>
      <c r="N25" s="58">
        <f t="shared" si="1"/>
        <v>13</v>
      </c>
      <c r="O25" s="58">
        <f t="shared" si="1"/>
        <v>14</v>
      </c>
      <c r="P25" s="58">
        <f t="shared" si="1"/>
        <v>15</v>
      </c>
      <c r="Q25" s="58">
        <f>P25+$C24</f>
        <v>16</v>
      </c>
    </row>
    <row r="26" spans="1:17" ht="26.25" customHeight="1" x14ac:dyDescent="0.2">
      <c r="B26" s="55" t="s">
        <v>180</v>
      </c>
      <c r="C26" s="57">
        <v>1</v>
      </c>
      <c r="D26" s="67">
        <f t="shared" ref="D26:Q26" si="2">$C26</f>
        <v>1</v>
      </c>
      <c r="E26" s="67">
        <f t="shared" si="2"/>
        <v>1</v>
      </c>
      <c r="F26" s="67">
        <f t="shared" si="2"/>
        <v>1</v>
      </c>
      <c r="G26" s="67">
        <f t="shared" si="2"/>
        <v>1</v>
      </c>
      <c r="H26" s="67">
        <f t="shared" si="2"/>
        <v>1</v>
      </c>
      <c r="I26" s="67">
        <f t="shared" si="2"/>
        <v>1</v>
      </c>
      <c r="J26" s="67">
        <f t="shared" si="2"/>
        <v>1</v>
      </c>
      <c r="K26" s="67">
        <f t="shared" si="2"/>
        <v>1</v>
      </c>
      <c r="L26" s="67">
        <f t="shared" si="2"/>
        <v>1</v>
      </c>
      <c r="M26" s="67">
        <f t="shared" si="2"/>
        <v>1</v>
      </c>
      <c r="N26" s="67">
        <f t="shared" si="2"/>
        <v>1</v>
      </c>
      <c r="O26" s="67">
        <f t="shared" si="2"/>
        <v>1</v>
      </c>
      <c r="P26" s="67">
        <f t="shared" si="2"/>
        <v>1</v>
      </c>
      <c r="Q26" s="67">
        <f t="shared" si="2"/>
        <v>1</v>
      </c>
    </row>
    <row r="27" spans="1:17" ht="26.25" customHeight="1" x14ac:dyDescent="0.2">
      <c r="D27" s="41"/>
      <c r="E27" s="41"/>
      <c r="F27" s="41"/>
      <c r="G27" s="41"/>
      <c r="H27" s="41"/>
      <c r="I27" s="41"/>
      <c r="J27" s="41"/>
      <c r="K27" s="41"/>
      <c r="L27" s="41"/>
      <c r="M27" s="41"/>
      <c r="N27" s="41"/>
      <c r="O27" s="41"/>
      <c r="P27" s="41"/>
      <c r="Q27" s="41"/>
    </row>
    <row r="28" spans="1:17" ht="26.25" customHeight="1" x14ac:dyDescent="0.2">
      <c r="B28" s="60"/>
      <c r="C28" s="60"/>
    </row>
    <row r="30" spans="1:17" ht="32.25" customHeight="1" x14ac:dyDescent="0.2">
      <c r="B30" s="54" t="s">
        <v>182</v>
      </c>
      <c r="C30" s="73" t="s">
        <v>183</v>
      </c>
      <c r="D30" s="69">
        <f>(磁石１!D34+磁石2!D34+磁石3!D34+磁石4!D34+磁石5!D34+磁石6!D34+磁石7!D34+磁石8!D34+磁石9!D34+磁石10!D34)*10</f>
        <v>8371.8397271798403</v>
      </c>
      <c r="E30" s="69">
        <f>(磁石１!E34+磁石2!E34+磁石3!E34+磁石4!E34+磁石5!E34+磁石6!E34+磁石7!E34+磁石8!E34+磁石9!E34+磁石10!E34)*10</f>
        <v>8403.2618029047953</v>
      </c>
      <c r="F30" s="69">
        <f>(磁石１!F34+磁石2!F34+磁石3!F34+磁石4!F34+磁石5!F34+磁石6!F34+磁石7!F34+磁石8!F34+磁石9!F34+磁石10!F34)*10</f>
        <v>8422.2469477038667</v>
      </c>
      <c r="G30" s="69">
        <f>(磁石１!G34+磁石2!G34+磁石3!G34+磁石4!G34+磁石5!G34+磁石6!G34+磁石7!G34+磁石8!G34+磁石9!G34+磁石10!G34)*10</f>
        <v>8400.2656311163119</v>
      </c>
      <c r="H30" s="69">
        <f>(磁石１!H34+磁石2!H34+磁石3!H34+磁石4!H34+磁石5!H34+磁石6!H34+磁石7!H34+磁石8!H34+磁石9!H34+磁石10!H34)*10</f>
        <v>8275.1533725548416</v>
      </c>
      <c r="I30" s="69">
        <f>(磁石１!I34+磁石2!I34+磁石3!I34+磁石4!I34+磁石5!I34+磁石6!I34+磁石7!I34+磁石8!I34+磁石9!I34+磁石10!I34)*10</f>
        <v>7887.9016839698579</v>
      </c>
      <c r="J30" s="69">
        <f>(磁石１!J34+磁石2!J34+磁石3!J34+磁石4!J34+磁石5!J34+磁石6!J34+磁石7!J34+磁石8!J34+磁石9!J34+磁石10!J34)*10</f>
        <v>6737.1933395323949</v>
      </c>
      <c r="K30" s="69">
        <f>(磁石１!K34+磁石2!K34+磁石3!K34+磁石4!K34+磁石5!K34+磁石6!K34+磁石7!K34+磁石8!K34+磁石9!K34+磁石10!K34)*10</f>
        <v>3588.84325111204</v>
      </c>
      <c r="L30" s="69">
        <f>(磁石１!L34+磁石2!L34+磁石3!L34+磁石4!L34+磁石5!L34+磁石6!L34+磁石7!L34+磁石8!L34+磁石9!L34+磁石10!L34)*10</f>
        <v>443.82073244395315</v>
      </c>
      <c r="M30" s="69">
        <f>(磁石１!M34+磁石2!M34+磁石3!M34+磁石4!M34+磁石5!M34+磁石6!M34+磁石7!M34+磁石8!M34+磁石9!M34+磁石10!M34)*10</f>
        <v>-696.85638316665882</v>
      </c>
      <c r="N30" s="69">
        <f>(磁石１!N34+磁石2!N34+磁石3!N34+磁石4!N34+磁石5!N34+磁石6!N34+磁石7!N34+磁石8!N34+磁石9!N34+磁石10!N34)*10</f>
        <v>-1067.2290735948998</v>
      </c>
      <c r="O30" s="69">
        <f>(磁石１!O34+磁石2!O34+磁石3!O34+磁石4!O34+磁石5!O34+磁石6!O34+磁石7!O34+磁石8!O34+磁石9!O34+磁石10!O34)*10</f>
        <v>-1168.3797793626254</v>
      </c>
      <c r="P30" s="69">
        <f>(磁石１!P34+磁石2!P34+磁石3!P34+磁石4!P34+磁石5!P34+磁石6!P34+磁石7!P34+磁石8!P34+磁石9!P34+磁石10!P34)*10</f>
        <v>-1159.0017486374604</v>
      </c>
      <c r="Q30" s="69">
        <f>(磁石１!Q34+磁石2!Q34+磁石3!Q34+磁石4!Q34+磁石5!Q34+磁石6!Q34+磁石7!Q34+磁石8!Q34+磁石9!Q34+磁石10!Q34)*10</f>
        <v>-1100.8828100025073</v>
      </c>
    </row>
    <row r="31" spans="1:17" ht="32.25" customHeight="1" x14ac:dyDescent="0.2">
      <c r="B31" s="70" t="s">
        <v>184</v>
      </c>
      <c r="C31" s="74"/>
      <c r="D31" s="69">
        <f>(磁石１!D49+磁石2!D49+磁石3!D49+磁石4!D49+磁石5!D49+磁石6!D49+磁石7!D49+磁石8!D49+磁石9!D49+磁石10!D49)*10</f>
        <v>0</v>
      </c>
      <c r="E31" s="69">
        <f>(磁石１!E49+磁石2!E49+磁石3!E49+磁石4!E49+磁石5!E49+磁石6!E49+磁石7!E49+磁石8!E49+磁石9!E49+磁石10!E49)*10</f>
        <v>2.4030857593279901E-13</v>
      </c>
      <c r="F31" s="69">
        <f>(磁石１!F49+磁石2!F49+磁石3!F49+磁石4!F49+磁石5!F49+磁石6!F49+磁石7!F49+磁石8!F49+磁石9!F49+磁石10!F49)*10</f>
        <v>0</v>
      </c>
      <c r="G31" s="69">
        <f>(磁石１!G49+磁石2!G49+磁石3!G49+磁石4!G49+磁石5!G49+磁石6!G49+磁石7!G49+磁石8!G49+磁石9!G49+磁石10!G49)*10</f>
        <v>0</v>
      </c>
      <c r="H31" s="69">
        <f>(磁石１!H49+磁石2!H49+磁石3!H49+磁石4!H49+磁石5!H49+磁石6!H49+磁石7!H49+磁石8!H49+磁石9!H49+磁石10!H49)*10</f>
        <v>0</v>
      </c>
      <c r="I31" s="69">
        <f>(磁石１!I49+磁石2!I49+磁石3!I49+磁石4!I49+磁石5!I49+磁石6!I49+磁石7!I49+磁石8!I49+磁石9!I49+磁石10!I49)*10</f>
        <v>0</v>
      </c>
      <c r="J31" s="69">
        <f>(磁石１!J49+磁石2!J49+磁石3!J49+磁石4!J49+磁石5!J49+磁石6!J49+磁石7!J49+磁石8!J49+磁石9!J49+磁石10!J49)*10</f>
        <v>0</v>
      </c>
      <c r="K31" s="69">
        <f>(磁石１!K49+磁石2!K49+磁石3!K49+磁石4!K49+磁石5!K49+磁石6!K49+磁石7!K49+磁石8!K49+磁石9!K49+磁石10!K49)*10</f>
        <v>0</v>
      </c>
      <c r="L31" s="69">
        <f>(磁石１!L49+磁石2!L49+磁石3!L49+磁石4!L49+磁石5!L49+磁石6!L49+磁石7!L49+磁石8!L49+磁石9!L49+磁石10!L49)*10</f>
        <v>0</v>
      </c>
      <c r="M31" s="69">
        <f>(磁石１!M49+磁石2!M49+磁石3!M49+磁石4!M49+磁石5!M49+磁石6!M49+磁石7!M49+磁石8!M49+磁石9!M49+磁石10!M49)*10</f>
        <v>0</v>
      </c>
      <c r="N31" s="69">
        <f>(磁石１!N49+磁石2!N49+磁石3!N49+磁石4!N49+磁石5!N49+磁石6!N49+磁石7!N49+磁石8!N49+磁石9!N49+磁石10!N49)*10</f>
        <v>0</v>
      </c>
      <c r="O31" s="69">
        <f>(磁石１!O49+磁石2!O49+磁石3!O49+磁石4!O49+磁石5!O49+磁石6!O49+磁石7!O49+磁石8!O49+磁石9!O49+磁石10!O49)*10</f>
        <v>0</v>
      </c>
      <c r="P31" s="69">
        <f>(磁石１!P49+磁石2!P49+磁石3!P49+磁石4!P49+磁石5!P49+磁石6!P49+磁石7!P49+磁石8!P49+磁石9!P49+磁石10!P49)*10</f>
        <v>0</v>
      </c>
      <c r="Q31" s="69">
        <f>(磁石１!Q49+磁石2!Q49+磁石3!Q49+磁石4!Q49+磁石5!Q49+磁石6!Q49+磁石7!Q49+磁石8!Q49+磁石9!Q49+磁石10!Q49)*10</f>
        <v>0</v>
      </c>
    </row>
    <row r="32" spans="1:17" ht="32.25" customHeight="1" x14ac:dyDescent="0.2">
      <c r="B32" s="70" t="s">
        <v>185</v>
      </c>
      <c r="C32" s="74"/>
      <c r="D32" s="69">
        <f>(磁石１!D63+磁石2!D63+磁石3!D63+磁石4!D63+磁石5!D63+磁石6!D63+磁石7!D63+磁石8!D63+磁石9!D63+磁石10!D63)*10</f>
        <v>629.27294185070298</v>
      </c>
      <c r="E32" s="69">
        <f>(磁石１!E63+磁石2!E63+磁石3!E63+磁石4!E63+磁石5!E63+磁石6!E63+磁石7!E63+磁石8!E63+磁石9!E63+磁石10!E63)*10</f>
        <v>895.48201991551321</v>
      </c>
      <c r="F32" s="69">
        <f>(磁石１!F63+磁石2!F63+磁石3!F63+磁石4!F63+磁石5!F63+磁石6!F63+磁石7!F63+磁石8!F63+磁石9!F63+磁石10!F63)*10</f>
        <v>1218.0200764716351</v>
      </c>
      <c r="G32" s="69">
        <f>(磁石１!G63+磁石2!G63+磁石3!G63+磁石4!G63+磁石5!G63+磁石6!G63+磁石7!G63+磁石8!G63+磁石9!G63+磁石10!G63)*10</f>
        <v>1623.5803597837889</v>
      </c>
      <c r="H32" s="69">
        <f>(磁石１!H63+磁石2!H63+磁石3!H63+磁石4!H63+磁石5!H63+磁石6!H63+磁石7!H63+磁石8!H63+磁石9!H63+磁石10!H63)*10</f>
        <v>2153.0710487302508</v>
      </c>
      <c r="I32" s="69">
        <f>(磁石１!I63+磁石2!I63+磁石3!I63+磁石4!I63+磁石5!I63+磁石6!I63+磁石7!I63+磁石8!I63+磁石9!I63+磁石10!I63)*10</f>
        <v>2871.9748769028101</v>
      </c>
      <c r="J32" s="69">
        <f>(磁石１!J63+磁石2!J63+磁石3!J63+磁石4!J63+磁石5!J63+磁石6!J63+磁石7!J63+磁石8!J63+磁石9!J63+磁石10!J63)*10</f>
        <v>3849.2420513397665</v>
      </c>
      <c r="K32" s="69">
        <f>(磁石１!K63+磁石2!K63+磁石3!K63+磁石4!K63+磁石5!K63+磁石6!K63+磁石7!K63+磁石8!K63+磁石9!K63+磁石10!K63)*10</f>
        <v>4604.2127108020168</v>
      </c>
      <c r="L32" s="69">
        <f>(磁石１!L63+磁石2!L63+磁石3!L63+磁石4!L63+磁石5!L63+磁石6!L63+磁石7!L63+磁石8!L63+磁石9!L63+磁石10!L63)*10</f>
        <v>3879.1673451696233</v>
      </c>
      <c r="M32" s="69">
        <f>(磁石１!M63+磁石2!M63+磁石3!M63+磁石4!M63+磁石5!M63+磁石6!M63+磁石7!M63+磁石8!M63+磁石9!M63+磁石10!M63)*10</f>
        <v>2932.7321930973444</v>
      </c>
      <c r="N32" s="69">
        <f>(磁石１!N63+磁石2!N63+磁石3!N63+磁石4!N63+磁石5!N63+磁石6!N63+磁石7!N63+磁石8!N63+磁石9!N63+磁石10!N63)*10</f>
        <v>2246.5224781037537</v>
      </c>
      <c r="O32" s="69">
        <f>(磁石１!O63+磁石2!O63+磁石3!O63+磁石4!O63+磁石5!O63+磁石6!O63+磁石7!O63+磁石8!O63+磁石9!O63+磁石10!O63)*10</f>
        <v>1752.6443539303746</v>
      </c>
      <c r="P32" s="69">
        <f>(磁石１!P63+磁石2!P63+磁石3!P63+磁石4!P63+磁石5!P63+磁石6!P63+磁石7!P63+磁石8!P63+磁石9!P63+磁石10!P63)*10</f>
        <v>1386.8326451132803</v>
      </c>
      <c r="Q32" s="69">
        <f>(磁石１!Q63+磁石2!Q63+磁石3!Q63+磁石4!Q63+磁石5!Q63+磁石6!Q63+磁石7!Q63+磁石8!Q63+磁石9!Q63+磁石10!Q63)*10</f>
        <v>1109.6308643316493</v>
      </c>
    </row>
    <row r="33" spans="2:17" ht="32.25" customHeight="1" x14ac:dyDescent="0.2">
      <c r="B33" s="70" t="s">
        <v>186</v>
      </c>
      <c r="C33" s="75"/>
      <c r="D33" s="71">
        <f t="shared" ref="D33:Q33" si="3">SQRT(D30*D30+D31*D31+D32*D32)</f>
        <v>8395.4562027880329</v>
      </c>
      <c r="E33" s="71">
        <f t="shared" si="3"/>
        <v>8450.840016007327</v>
      </c>
      <c r="F33" s="71">
        <f t="shared" si="3"/>
        <v>8509.8658364744551</v>
      </c>
      <c r="G33" s="71">
        <f t="shared" si="3"/>
        <v>8555.7276638512521</v>
      </c>
      <c r="H33" s="71">
        <f t="shared" si="3"/>
        <v>8550.6653706121706</v>
      </c>
      <c r="I33" s="71">
        <f t="shared" si="3"/>
        <v>8394.4763189573314</v>
      </c>
      <c r="J33" s="71">
        <f t="shared" si="3"/>
        <v>7759.2807955403987</v>
      </c>
      <c r="K33" s="71">
        <f t="shared" si="3"/>
        <v>5837.6853775587542</v>
      </c>
      <c r="L33" s="71">
        <f t="shared" si="3"/>
        <v>3904.4738614027665</v>
      </c>
      <c r="M33" s="71">
        <f t="shared" si="3"/>
        <v>3014.3866598679206</v>
      </c>
      <c r="N33" s="71">
        <f t="shared" si="3"/>
        <v>2487.1351270390714</v>
      </c>
      <c r="O33" s="71">
        <f t="shared" si="3"/>
        <v>2106.3887438427591</v>
      </c>
      <c r="P33" s="71">
        <f t="shared" si="3"/>
        <v>1807.3709743427298</v>
      </c>
      <c r="Q33" s="71">
        <f t="shared" si="3"/>
        <v>1563.0814490730863</v>
      </c>
    </row>
    <row r="35" spans="2:17" x14ac:dyDescent="0.2">
      <c r="D35" s="45" t="s">
        <v>187</v>
      </c>
    </row>
  </sheetData>
  <sheetProtection password="8D70" sheet="1" objects="1" scenarios="1"/>
  <mergeCells count="5">
    <mergeCell ref="C30:C33"/>
    <mergeCell ref="B10:B12"/>
    <mergeCell ref="B14:B16"/>
    <mergeCell ref="D8:M8"/>
    <mergeCell ref="D20:Q21"/>
  </mergeCells>
  <phoneticPr fontId="3"/>
  <hyperlinks>
    <hyperlink ref="N7" location="定義と座標系!A1" display="磁石形状と座標系の関係は定義と座標系シートを参照"/>
  </hyperlink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workbookViewId="0">
      <selection activeCell="D11" sqref="D11"/>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42</v>
      </c>
    </row>
    <row r="3" spans="2:17" x14ac:dyDescent="0.2">
      <c r="B3" s="2" t="s">
        <v>43</v>
      </c>
    </row>
    <row r="4" spans="2:17" x14ac:dyDescent="0.2">
      <c r="B4" s="2" t="s">
        <v>44</v>
      </c>
    </row>
    <row r="5" spans="2:17" x14ac:dyDescent="0.2">
      <c r="F5" s="5"/>
    </row>
    <row r="6" spans="2:17" x14ac:dyDescent="0.2">
      <c r="F6" s="5"/>
    </row>
    <row r="7" spans="2:17" x14ac:dyDescent="0.2">
      <c r="F7" s="5"/>
    </row>
    <row r="8" spans="2:17" x14ac:dyDescent="0.2">
      <c r="B8" s="2" t="s">
        <v>45</v>
      </c>
      <c r="F8" s="5"/>
    </row>
    <row r="9" spans="2:17" x14ac:dyDescent="0.2">
      <c r="F9" s="5"/>
    </row>
    <row r="10" spans="2:17" x14ac:dyDescent="0.2">
      <c r="B10" s="4" t="s">
        <v>46</v>
      </c>
      <c r="C10" s="6">
        <f>全体計算シート!D13</f>
        <v>13600</v>
      </c>
      <c r="F10" s="5"/>
    </row>
    <row r="11" spans="2:17" ht="16.5" x14ac:dyDescent="0.2">
      <c r="B11" s="5" t="s">
        <v>47</v>
      </c>
      <c r="C11" s="6">
        <f>全体計算シート!D10</f>
        <v>0</v>
      </c>
      <c r="F11" s="5"/>
    </row>
    <row r="12" spans="2:17" ht="16.5" x14ac:dyDescent="0.2">
      <c r="B12" s="7" t="s">
        <v>48</v>
      </c>
      <c r="C12" s="6">
        <f>全体計算シート!D11</f>
        <v>0</v>
      </c>
      <c r="F12" s="5"/>
    </row>
    <row r="13" spans="2:17" ht="16.5" x14ac:dyDescent="0.2">
      <c r="B13" s="7" t="s">
        <v>49</v>
      </c>
      <c r="C13" s="6">
        <f>全体計算シート!D12</f>
        <v>0</v>
      </c>
      <c r="F13" s="5"/>
    </row>
    <row r="14" spans="2:17" x14ac:dyDescent="0.2">
      <c r="B14" s="4"/>
      <c r="C14" s="8"/>
      <c r="F14" s="5"/>
    </row>
    <row r="15" spans="2:17" x14ac:dyDescent="0.2">
      <c r="B15" s="5" t="s">
        <v>50</v>
      </c>
      <c r="C15" s="6">
        <f>全体計算シート!D14</f>
        <v>20</v>
      </c>
      <c r="D15" s="9">
        <f t="shared" ref="D15:Q17" si="0">$C15</f>
        <v>20</v>
      </c>
      <c r="E15" s="9">
        <f t="shared" si="0"/>
        <v>20</v>
      </c>
      <c r="F15" s="9">
        <f t="shared" si="0"/>
        <v>20</v>
      </c>
      <c r="G15" s="9">
        <f t="shared" si="0"/>
        <v>20</v>
      </c>
      <c r="H15" s="9">
        <f t="shared" si="0"/>
        <v>20</v>
      </c>
      <c r="I15" s="9">
        <f t="shared" si="0"/>
        <v>20</v>
      </c>
      <c r="J15" s="9">
        <f t="shared" si="0"/>
        <v>20</v>
      </c>
      <c r="K15" s="9">
        <f t="shared" si="0"/>
        <v>20</v>
      </c>
      <c r="L15" s="9">
        <f t="shared" si="0"/>
        <v>20</v>
      </c>
      <c r="M15" s="9">
        <f t="shared" si="0"/>
        <v>20</v>
      </c>
      <c r="N15" s="9">
        <f t="shared" si="0"/>
        <v>20</v>
      </c>
      <c r="O15" s="9">
        <f t="shared" si="0"/>
        <v>20</v>
      </c>
      <c r="P15" s="9">
        <f t="shared" si="0"/>
        <v>20</v>
      </c>
      <c r="Q15" s="9">
        <f t="shared" si="0"/>
        <v>20</v>
      </c>
    </row>
    <row r="16" spans="2:17" x14ac:dyDescent="0.2">
      <c r="B16" s="5" t="s">
        <v>51</v>
      </c>
      <c r="C16" s="6">
        <f>全体計算シート!D15</f>
        <v>20</v>
      </c>
      <c r="D16" s="9">
        <f t="shared" si="0"/>
        <v>20</v>
      </c>
      <c r="E16" s="9">
        <f t="shared" si="0"/>
        <v>20</v>
      </c>
      <c r="F16" s="9">
        <f t="shared" si="0"/>
        <v>20</v>
      </c>
      <c r="G16" s="9">
        <f t="shared" si="0"/>
        <v>20</v>
      </c>
      <c r="H16" s="9">
        <f t="shared" si="0"/>
        <v>20</v>
      </c>
      <c r="I16" s="9">
        <f t="shared" si="0"/>
        <v>20</v>
      </c>
      <c r="J16" s="9">
        <f t="shared" si="0"/>
        <v>20</v>
      </c>
      <c r="K16" s="9">
        <f t="shared" si="0"/>
        <v>20</v>
      </c>
      <c r="L16" s="9">
        <f t="shared" si="0"/>
        <v>20</v>
      </c>
      <c r="M16" s="9">
        <f t="shared" si="0"/>
        <v>20</v>
      </c>
      <c r="N16" s="9">
        <f t="shared" si="0"/>
        <v>20</v>
      </c>
      <c r="O16" s="9">
        <f t="shared" si="0"/>
        <v>20</v>
      </c>
      <c r="P16" s="9">
        <f t="shared" si="0"/>
        <v>20</v>
      </c>
      <c r="Q16" s="9">
        <f t="shared" si="0"/>
        <v>20</v>
      </c>
    </row>
    <row r="17" spans="1:17" x14ac:dyDescent="0.2">
      <c r="B17" s="5" t="s">
        <v>52</v>
      </c>
      <c r="C17" s="6">
        <f>全体計算シート!D16</f>
        <v>10</v>
      </c>
      <c r="D17" s="9">
        <f t="shared" si="0"/>
        <v>10</v>
      </c>
      <c r="E17" s="9">
        <f t="shared" si="0"/>
        <v>10</v>
      </c>
      <c r="F17" s="9">
        <f t="shared" si="0"/>
        <v>10</v>
      </c>
      <c r="G17" s="9">
        <f t="shared" si="0"/>
        <v>10</v>
      </c>
      <c r="H17" s="9">
        <f t="shared" si="0"/>
        <v>10</v>
      </c>
      <c r="I17" s="9">
        <f t="shared" si="0"/>
        <v>10</v>
      </c>
      <c r="J17" s="9">
        <f t="shared" si="0"/>
        <v>10</v>
      </c>
      <c r="K17" s="9">
        <f t="shared" si="0"/>
        <v>10</v>
      </c>
      <c r="L17" s="9">
        <f t="shared" si="0"/>
        <v>10</v>
      </c>
      <c r="M17" s="9">
        <f t="shared" si="0"/>
        <v>10</v>
      </c>
      <c r="N17" s="9">
        <f t="shared" si="0"/>
        <v>10</v>
      </c>
      <c r="O17" s="9">
        <f t="shared" si="0"/>
        <v>10</v>
      </c>
      <c r="P17" s="9">
        <f t="shared" si="0"/>
        <v>10</v>
      </c>
      <c r="Q17" s="9">
        <f t="shared" si="0"/>
        <v>10</v>
      </c>
    </row>
    <row r="18" spans="1:17" x14ac:dyDescent="0.2">
      <c r="B18" s="5" t="s">
        <v>53</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1:17" x14ac:dyDescent="0.2">
      <c r="B19" s="2" t="s">
        <v>54</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1:17" x14ac:dyDescent="0.2">
      <c r="D20" s="9">
        <f t="shared" ref="D20:Q20" si="2">D19-$C12</f>
        <v>3</v>
      </c>
      <c r="E20" s="9">
        <f t="shared" si="2"/>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1:17" x14ac:dyDescent="0.2">
      <c r="B21" s="5" t="s">
        <v>55</v>
      </c>
      <c r="C21" s="6">
        <f>全体計算シート!C26</f>
        <v>1</v>
      </c>
      <c r="D21" s="9">
        <f t="shared" ref="D21:Q21" si="3">$C21-$C13</f>
        <v>1</v>
      </c>
      <c r="E21" s="9">
        <f t="shared" si="3"/>
        <v>1</v>
      </c>
      <c r="F21" s="9">
        <f t="shared" si="3"/>
        <v>1</v>
      </c>
      <c r="G21" s="9">
        <f t="shared" si="3"/>
        <v>1</v>
      </c>
      <c r="H21" s="9">
        <f t="shared" si="3"/>
        <v>1</v>
      </c>
      <c r="I21" s="9">
        <f t="shared" si="3"/>
        <v>1</v>
      </c>
      <c r="J21" s="9">
        <f t="shared" si="3"/>
        <v>1</v>
      </c>
      <c r="K21" s="9">
        <f t="shared" si="3"/>
        <v>1</v>
      </c>
      <c r="L21" s="9">
        <f t="shared" si="3"/>
        <v>1</v>
      </c>
      <c r="M21" s="9">
        <f t="shared" si="3"/>
        <v>1</v>
      </c>
      <c r="N21" s="9">
        <f t="shared" si="3"/>
        <v>1</v>
      </c>
      <c r="O21" s="9">
        <f t="shared" si="3"/>
        <v>1</v>
      </c>
      <c r="P21" s="9">
        <f t="shared" si="3"/>
        <v>1</v>
      </c>
      <c r="Q21" s="9">
        <f t="shared" si="3"/>
        <v>1</v>
      </c>
    </row>
    <row r="23" spans="1:17" x14ac:dyDescent="0.2">
      <c r="A23" s="89" t="s">
        <v>117</v>
      </c>
      <c r="B23" s="10" t="s">
        <v>56</v>
      </c>
      <c r="C23" s="10"/>
      <c r="D23" s="11">
        <f>ATAN(($D$15-2*D$18)*($D$16-2*D$20)/(2*D$21*SQRT(POWER(($D$15-2*D$18),2)+POWER(($D$16-2*D$20),2)+4*POWER(D$21,2))))</f>
        <v>1.397586024485264</v>
      </c>
      <c r="E23" s="11">
        <f t="shared" ref="E23:Q23" si="4">ATAN(($D$15-2*E$18)*($D$16-2*E$20)/(2*E$21*SQRT(POWER(($D$15-2*E$18),2)+POWER(($D$16-2*E$20),2)+4*POWER(E$21,2))))</f>
        <v>1.378137588057524</v>
      </c>
      <c r="F23" s="11">
        <f t="shared" si="4"/>
        <v>1.349958372652029</v>
      </c>
      <c r="G23" s="11">
        <f t="shared" si="4"/>
        <v>1.3066964766547751</v>
      </c>
      <c r="H23" s="11">
        <f t="shared" si="4"/>
        <v>1.2344752711098343</v>
      </c>
      <c r="I23" s="11">
        <f t="shared" si="4"/>
        <v>1.0973195516735665</v>
      </c>
      <c r="J23" s="11">
        <f t="shared" si="4"/>
        <v>0.78044758746186282</v>
      </c>
      <c r="K23" s="11">
        <f t="shared" si="4"/>
        <v>0</v>
      </c>
      <c r="L23" s="11">
        <f t="shared" si="4"/>
        <v>-0.78044758746186282</v>
      </c>
      <c r="M23" s="11">
        <f t="shared" si="4"/>
        <v>-1.0973195516735665</v>
      </c>
      <c r="N23" s="11">
        <f t="shared" si="4"/>
        <v>-1.2344752711098343</v>
      </c>
      <c r="O23" s="11">
        <f t="shared" si="4"/>
        <v>-1.3066964766547751</v>
      </c>
      <c r="P23" s="11">
        <f t="shared" si="4"/>
        <v>-1.349958372652029</v>
      </c>
      <c r="Q23" s="11">
        <f t="shared" si="4"/>
        <v>-1.378137588057524</v>
      </c>
    </row>
    <row r="24" spans="1:17" x14ac:dyDescent="0.2">
      <c r="A24" s="89"/>
      <c r="B24" s="10" t="s">
        <v>57</v>
      </c>
      <c r="C24" s="10"/>
      <c r="D24" s="11">
        <f t="shared" ref="D24:Q24" si="5">ATAN(($D$15+2*D$18)*($D$16-2*D$20)/(2*D$21*SQRT(POWER(($D$15+2*D$18),2)+POWER(($D$16-2*D$20),2)+4*POWER(D$21,2))))</f>
        <v>1.397586024485264</v>
      </c>
      <c r="E24" s="11">
        <f t="shared" si="5"/>
        <v>1.378137588057524</v>
      </c>
      <c r="F24" s="11">
        <f t="shared" si="5"/>
        <v>1.349958372652029</v>
      </c>
      <c r="G24" s="11">
        <f t="shared" si="5"/>
        <v>1.3066964766547751</v>
      </c>
      <c r="H24" s="11">
        <f t="shared" si="5"/>
        <v>1.2344752711098343</v>
      </c>
      <c r="I24" s="11">
        <f t="shared" si="5"/>
        <v>1.0973195516735665</v>
      </c>
      <c r="J24" s="11">
        <f t="shared" si="5"/>
        <v>0.78044758746186282</v>
      </c>
      <c r="K24" s="11">
        <f t="shared" si="5"/>
        <v>0</v>
      </c>
      <c r="L24" s="11">
        <f t="shared" si="5"/>
        <v>-0.78044758746186282</v>
      </c>
      <c r="M24" s="11">
        <f t="shared" si="5"/>
        <v>-1.0973195516735665</v>
      </c>
      <c r="N24" s="11">
        <f t="shared" si="5"/>
        <v>-1.2344752711098343</v>
      </c>
      <c r="O24" s="11">
        <f t="shared" si="5"/>
        <v>-1.3066964766547751</v>
      </c>
      <c r="P24" s="11">
        <f t="shared" si="5"/>
        <v>-1.349958372652029</v>
      </c>
      <c r="Q24" s="11">
        <f t="shared" si="5"/>
        <v>-1.378137588057524</v>
      </c>
    </row>
    <row r="25" spans="1:17" x14ac:dyDescent="0.2">
      <c r="A25" s="89"/>
      <c r="B25" s="10" t="s">
        <v>58</v>
      </c>
      <c r="C25" s="10"/>
      <c r="D25" s="11">
        <f t="shared" ref="D25:Q25" si="6">ATAN(($D$15-2*D$18)*($D$16+2*D$20)/(2*D$21*SQRT(POWER(($D$15-2*D$18),2)+POWER(($D$16+2*D$20),2)+4*POWER(D$21,2))))</f>
        <v>1.4450655566856698</v>
      </c>
      <c r="E25" s="11">
        <f t="shared" si="6"/>
        <v>1.4483147325995875</v>
      </c>
      <c r="F25" s="11">
        <f t="shared" si="6"/>
        <v>1.451002865706134</v>
      </c>
      <c r="G25" s="11">
        <f t="shared" si="6"/>
        <v>1.4532504415899177</v>
      </c>
      <c r="H25" s="11">
        <f t="shared" si="6"/>
        <v>1.4551475246732892</v>
      </c>
      <c r="I25" s="11">
        <f t="shared" si="6"/>
        <v>1.4567624875140301</v>
      </c>
      <c r="J25" s="11">
        <f t="shared" si="6"/>
        <v>1.4581479566960449</v>
      </c>
      <c r="K25" s="11">
        <f t="shared" si="6"/>
        <v>1.4593449458626631</v>
      </c>
      <c r="L25" s="11">
        <f t="shared" si="6"/>
        <v>1.4603857808003913</v>
      </c>
      <c r="M25" s="11">
        <f t="shared" si="6"/>
        <v>1.4612962032487913</v>
      </c>
      <c r="N25" s="11">
        <f t="shared" si="6"/>
        <v>1.4620969061961997</v>
      </c>
      <c r="O25" s="11">
        <f t="shared" si="6"/>
        <v>1.4628046692050667</v>
      </c>
      <c r="P25" s="11">
        <f t="shared" si="6"/>
        <v>1.4634332081810211</v>
      </c>
      <c r="Q25" s="11">
        <f t="shared" si="6"/>
        <v>1.4639938185203212</v>
      </c>
    </row>
    <row r="26" spans="1:17" x14ac:dyDescent="0.2">
      <c r="A26" s="89"/>
      <c r="B26" s="10" t="s">
        <v>59</v>
      </c>
      <c r="C26" s="10"/>
      <c r="D26" s="11">
        <f t="shared" ref="D26:Q26" si="7">ATAN(($D$15+2*D$18)*($D$16+2*D$20)/(2*$D$21*SQRT(POWER(($D$15+2*D$18),2)+POWER(($D$16+2*D$20),2)+4*POWER(D$21,2))))</f>
        <v>1.4450655566856698</v>
      </c>
      <c r="E26" s="11">
        <f t="shared" si="7"/>
        <v>1.4483147325995875</v>
      </c>
      <c r="F26" s="11">
        <f t="shared" si="7"/>
        <v>1.451002865706134</v>
      </c>
      <c r="G26" s="11">
        <f t="shared" si="7"/>
        <v>1.4532504415899177</v>
      </c>
      <c r="H26" s="11">
        <f t="shared" si="7"/>
        <v>1.4551475246732892</v>
      </c>
      <c r="I26" s="11">
        <f t="shared" si="7"/>
        <v>1.4567624875140301</v>
      </c>
      <c r="J26" s="11">
        <f t="shared" si="7"/>
        <v>1.4581479566960449</v>
      </c>
      <c r="K26" s="11">
        <f t="shared" si="7"/>
        <v>1.4593449458626631</v>
      </c>
      <c r="L26" s="11">
        <f t="shared" si="7"/>
        <v>1.4603857808003913</v>
      </c>
      <c r="M26" s="11">
        <f t="shared" si="7"/>
        <v>1.4612962032487913</v>
      </c>
      <c r="N26" s="11">
        <f t="shared" si="7"/>
        <v>1.4620969061961997</v>
      </c>
      <c r="O26" s="11">
        <f t="shared" si="7"/>
        <v>1.4628046692050667</v>
      </c>
      <c r="P26" s="11">
        <f t="shared" si="7"/>
        <v>1.4634332081810211</v>
      </c>
      <c r="Q26" s="11">
        <f t="shared" si="7"/>
        <v>1.4639938185203212</v>
      </c>
    </row>
    <row r="27" spans="1:17" x14ac:dyDescent="0.2">
      <c r="A27" s="89"/>
      <c r="B27" s="2" t="s">
        <v>60</v>
      </c>
      <c r="D27" s="12">
        <f>$C$10/4/PI()*SUM(D$23:D$26)</f>
        <v>6152.9398885863093</v>
      </c>
      <c r="E27" s="12">
        <f t="shared" ref="E27:Q27" si="8">$C$10/4/PI()*SUM(E$23:E$26)</f>
        <v>6117.8764721474781</v>
      </c>
      <c r="F27" s="12">
        <f t="shared" si="8"/>
        <v>6062.7008403115751</v>
      </c>
      <c r="G27" s="12">
        <f t="shared" si="8"/>
        <v>5973.9250480544506</v>
      </c>
      <c r="H27" s="12">
        <f t="shared" si="8"/>
        <v>5821.7079768207741</v>
      </c>
      <c r="I27" s="12">
        <f t="shared" si="8"/>
        <v>5528.3290297455023</v>
      </c>
      <c r="J27" s="12">
        <f t="shared" si="8"/>
        <v>4845.4562315326239</v>
      </c>
      <c r="K27" s="12">
        <f t="shared" si="8"/>
        <v>3158.7626806189546</v>
      </c>
      <c r="L27" s="12">
        <f t="shared" si="8"/>
        <v>1471.7311327484751</v>
      </c>
      <c r="M27" s="12">
        <f t="shared" si="8"/>
        <v>787.83009244797586</v>
      </c>
      <c r="N27" s="12">
        <f t="shared" si="8"/>
        <v>492.68867394970323</v>
      </c>
      <c r="O27" s="12">
        <f t="shared" si="8"/>
        <v>337.89731082067618</v>
      </c>
      <c r="P27" s="12">
        <f t="shared" si="8"/>
        <v>245.61710147731327</v>
      </c>
      <c r="Q27" s="12">
        <f t="shared" si="8"/>
        <v>185.83643123811956</v>
      </c>
    </row>
    <row r="28" spans="1:17" x14ac:dyDescent="0.2">
      <c r="A28" s="89"/>
    </row>
    <row r="29" spans="1:17" x14ac:dyDescent="0.2">
      <c r="A29" s="89"/>
      <c r="D29" s="11">
        <f t="shared" ref="D29:Q29" si="9">ATAN(($D$15-2*D$18)*($D$16-2*D$20)/(2*(D$21+D$17)*SQRT(POWER(($D$15-2*D$18),2)+POWER(($D$16-2*D$20),2)+4*POWER((D$21+D$17),2))))</f>
        <v>0.36949175799524836</v>
      </c>
      <c r="E29" s="11">
        <f t="shared" si="9"/>
        <v>0.32795827989304338</v>
      </c>
      <c r="F29" s="11">
        <f t="shared" si="9"/>
        <v>0.28207993553724825</v>
      </c>
      <c r="G29" s="11">
        <f t="shared" si="9"/>
        <v>0.23195567468723469</v>
      </c>
      <c r="H29" s="11">
        <f t="shared" si="9"/>
        <v>0.17792927416961693</v>
      </c>
      <c r="I29" s="11">
        <f t="shared" si="9"/>
        <v>0.12062366858010272</v>
      </c>
      <c r="J29" s="11">
        <f t="shared" si="9"/>
        <v>6.0938642370187902E-2</v>
      </c>
      <c r="K29" s="11">
        <f t="shared" si="9"/>
        <v>0</v>
      </c>
      <c r="L29" s="11">
        <f t="shared" si="9"/>
        <v>-6.0938642370187902E-2</v>
      </c>
      <c r="M29" s="11">
        <f t="shared" si="9"/>
        <v>-0.12062366858010272</v>
      </c>
      <c r="N29" s="11">
        <f t="shared" si="9"/>
        <v>-0.17792927416961693</v>
      </c>
      <c r="O29" s="11">
        <f t="shared" si="9"/>
        <v>-0.23195567468723469</v>
      </c>
      <c r="P29" s="11">
        <f t="shared" si="9"/>
        <v>-0.28207993553724825</v>
      </c>
      <c r="Q29" s="11">
        <f t="shared" si="9"/>
        <v>-0.32795827989304338</v>
      </c>
    </row>
    <row r="30" spans="1:17" x14ac:dyDescent="0.2">
      <c r="A30" s="89"/>
      <c r="D30" s="11">
        <f t="shared" ref="D30:Q30" si="10">ATAN(($D$15+2*D$18)*($D$16-2*D$20)/(2*(D$21+D$17)*SQRT(POWER(($D$15+2*D$18),2)+POWER(($D$16-2*D$20),2)+4*POWER(D$21+D$17,2))))</f>
        <v>0.36949175799524836</v>
      </c>
      <c r="E30" s="11">
        <f t="shared" si="10"/>
        <v>0.32795827989304338</v>
      </c>
      <c r="F30" s="11">
        <f t="shared" si="10"/>
        <v>0.28207993553724825</v>
      </c>
      <c r="G30" s="11">
        <f t="shared" si="10"/>
        <v>0.23195567468723469</v>
      </c>
      <c r="H30" s="11">
        <f t="shared" si="10"/>
        <v>0.17792927416961693</v>
      </c>
      <c r="I30" s="11">
        <f t="shared" si="10"/>
        <v>0.12062366858010272</v>
      </c>
      <c r="J30" s="11">
        <f t="shared" si="10"/>
        <v>6.0938642370187902E-2</v>
      </c>
      <c r="K30" s="11">
        <f t="shared" si="10"/>
        <v>0</v>
      </c>
      <c r="L30" s="11">
        <f t="shared" si="10"/>
        <v>-6.0938642370187902E-2</v>
      </c>
      <c r="M30" s="11">
        <f t="shared" si="10"/>
        <v>-0.12062366858010272</v>
      </c>
      <c r="N30" s="11">
        <f t="shared" si="10"/>
        <v>-0.17792927416961693</v>
      </c>
      <c r="O30" s="11">
        <f t="shared" si="10"/>
        <v>-0.23195567468723469</v>
      </c>
      <c r="P30" s="11">
        <f t="shared" si="10"/>
        <v>-0.28207993553724825</v>
      </c>
      <c r="Q30" s="11">
        <f t="shared" si="10"/>
        <v>-0.32795827989304338</v>
      </c>
    </row>
    <row r="31" spans="1:17" x14ac:dyDescent="0.2">
      <c r="A31" s="89"/>
      <c r="D31" s="11">
        <f t="shared" ref="D31:Q31" si="11">ATAN(($D$15-2*D$18)*($D$16+2*D$20)/(2*(D$21+D$17)*SQRT(POWER(($D$15-2*D$18),2)+POWER(($D$16+2*D$20),2)+4*POWER(D$21+D$17,2))))</f>
        <v>0.53926936847426121</v>
      </c>
      <c r="E31" s="11">
        <f t="shared" si="11"/>
        <v>0.55734510354366906</v>
      </c>
      <c r="F31" s="11">
        <f t="shared" si="11"/>
        <v>0.57334680740727328</v>
      </c>
      <c r="G31" s="11">
        <f t="shared" si="11"/>
        <v>0.58753442040173531</v>
      </c>
      <c r="H31" s="11">
        <f t="shared" si="11"/>
        <v>0.60013756260269124</v>
      </c>
      <c r="I31" s="11">
        <f t="shared" si="11"/>
        <v>0.61135734247526907</v>
      </c>
      <c r="J31" s="11">
        <f t="shared" si="11"/>
        <v>0.62136887963411291</v>
      </c>
      <c r="K31" s="11">
        <f t="shared" si="11"/>
        <v>0.63032409346715623</v>
      </c>
      <c r="L31" s="11">
        <f t="shared" si="11"/>
        <v>0.6383544862560131</v>
      </c>
      <c r="M31" s="11">
        <f t="shared" si="11"/>
        <v>0.64557376824088109</v>
      </c>
      <c r="N31" s="11">
        <f t="shared" si="11"/>
        <v>0.65208024876356885</v>
      </c>
      <c r="O31" s="11">
        <f t="shared" si="11"/>
        <v>0.65795896513815033</v>
      </c>
      <c r="P31" s="11">
        <f t="shared" si="11"/>
        <v>0.66328354893514985</v>
      </c>
      <c r="Q31" s="11">
        <f t="shared" si="11"/>
        <v>0.66811784479460268</v>
      </c>
    </row>
    <row r="32" spans="1:17" x14ac:dyDescent="0.2">
      <c r="A32" s="89"/>
      <c r="D32" s="11">
        <f>ATAN(($D$15+2*D$18)*($D$16+2*D$20)/(2*($D$21+D$17)*SQRT(POWER(($D$15+2*D$18),2)+POWER(($D$16+2*D$20),2)+4*POWER(D$21+D$17,2))))</f>
        <v>0.53926936847426121</v>
      </c>
      <c r="E32" s="11">
        <f t="shared" ref="E32:Q32" si="12">ATAN(($D$15+2*E$18)*($D$16+2*E$20)/(2*($D$21+E$17)*SQRT(POWER(($D$15+2*E$18),2)+POWER(($D$16+2*E$20),2)+4*POWER(E$21+E$17,2))))</f>
        <v>0.55734510354366906</v>
      </c>
      <c r="F32" s="11">
        <f t="shared" si="12"/>
        <v>0.57334680740727328</v>
      </c>
      <c r="G32" s="11">
        <f t="shared" si="12"/>
        <v>0.58753442040173531</v>
      </c>
      <c r="H32" s="11">
        <f t="shared" si="12"/>
        <v>0.60013756260269124</v>
      </c>
      <c r="I32" s="11">
        <f t="shared" si="12"/>
        <v>0.61135734247526907</v>
      </c>
      <c r="J32" s="11">
        <f t="shared" si="12"/>
        <v>0.62136887963411291</v>
      </c>
      <c r="K32" s="11">
        <f t="shared" si="12"/>
        <v>0.63032409346715623</v>
      </c>
      <c r="L32" s="11">
        <f t="shared" si="12"/>
        <v>0.6383544862560131</v>
      </c>
      <c r="M32" s="11">
        <f t="shared" si="12"/>
        <v>0.64557376824088109</v>
      </c>
      <c r="N32" s="11">
        <f t="shared" si="12"/>
        <v>0.65208024876356885</v>
      </c>
      <c r="O32" s="11">
        <f t="shared" si="12"/>
        <v>0.65795896513815033</v>
      </c>
      <c r="P32" s="11">
        <f t="shared" si="12"/>
        <v>0.66328354893514985</v>
      </c>
      <c r="Q32" s="11">
        <f t="shared" si="12"/>
        <v>0.66811784479460268</v>
      </c>
    </row>
    <row r="33" spans="1:17" x14ac:dyDescent="0.2">
      <c r="A33" s="89"/>
      <c r="B33" s="2" t="s">
        <v>61</v>
      </c>
      <c r="D33" s="12">
        <f t="shared" ref="D33:Q33" si="13">$C$10/4/PI()*SUM(D$29:D$32)</f>
        <v>1967.0200249963889</v>
      </c>
      <c r="E33" s="12">
        <f t="shared" si="13"/>
        <v>1916.2455706950802</v>
      </c>
      <c r="F33" s="12">
        <f t="shared" si="13"/>
        <v>1851.5773664596418</v>
      </c>
      <c r="G33" s="12">
        <f t="shared" si="13"/>
        <v>1773.7922324962944</v>
      </c>
      <c r="H33" s="12">
        <f t="shared" si="13"/>
        <v>1684.1312905433531</v>
      </c>
      <c r="I33" s="12">
        <f t="shared" si="13"/>
        <v>1584.3781877605736</v>
      </c>
      <c r="J33" s="12">
        <f t="shared" si="13"/>
        <v>1476.8595617664264</v>
      </c>
      <c r="K33" s="12">
        <f t="shared" si="13"/>
        <v>1364.3410550629346</v>
      </c>
      <c r="L33" s="12">
        <f t="shared" si="13"/>
        <v>1249.8207665264986</v>
      </c>
      <c r="M33" s="12">
        <f t="shared" si="13"/>
        <v>1136.2582840313053</v>
      </c>
      <c r="N33" s="12">
        <f t="shared" si="13"/>
        <v>1026.3032107471531</v>
      </c>
      <c r="O33" s="12">
        <f t="shared" si="13"/>
        <v>922.08720050198883</v>
      </c>
      <c r="P33" s="12">
        <f t="shared" si="13"/>
        <v>825.11797579604354</v>
      </c>
      <c r="Q33" s="12">
        <f t="shared" si="13"/>
        <v>736.27783623937319</v>
      </c>
    </row>
    <row r="34" spans="1:17" ht="15" x14ac:dyDescent="0.25">
      <c r="A34" s="89"/>
      <c r="B34" s="5" t="s">
        <v>62</v>
      </c>
      <c r="D34" s="13">
        <f t="shared" ref="D34:Q34" si="14">(D27-D33)/10</f>
        <v>418.59198635899202</v>
      </c>
      <c r="E34" s="13">
        <f t="shared" si="14"/>
        <v>420.16309014523978</v>
      </c>
      <c r="F34" s="13">
        <f t="shared" si="14"/>
        <v>421.11234738519335</v>
      </c>
      <c r="G34" s="13">
        <f t="shared" si="14"/>
        <v>420.01328155581558</v>
      </c>
      <c r="H34" s="13">
        <f t="shared" si="14"/>
        <v>413.75766862774208</v>
      </c>
      <c r="I34" s="13">
        <f t="shared" si="14"/>
        <v>394.3950841984929</v>
      </c>
      <c r="J34" s="13">
        <f t="shared" si="14"/>
        <v>336.85966697661974</v>
      </c>
      <c r="K34" s="13">
        <f t="shared" si="14"/>
        <v>179.44216255560201</v>
      </c>
      <c r="L34" s="13">
        <f t="shared" si="14"/>
        <v>22.191036622197657</v>
      </c>
      <c r="M34" s="13">
        <f t="shared" si="14"/>
        <v>-34.842819158332944</v>
      </c>
      <c r="N34" s="13">
        <f t="shared" si="14"/>
        <v>-53.36145367974499</v>
      </c>
      <c r="O34" s="13">
        <f t="shared" si="14"/>
        <v>-58.418988968131274</v>
      </c>
      <c r="P34" s="13">
        <f t="shared" si="14"/>
        <v>-57.950087431873023</v>
      </c>
      <c r="Q34" s="13">
        <f t="shared" si="14"/>
        <v>-55.044140500125366</v>
      </c>
    </row>
    <row r="38" spans="1:17" x14ac:dyDescent="0.2">
      <c r="A38" s="89" t="s">
        <v>122</v>
      </c>
      <c r="B38" s="2" t="s">
        <v>118</v>
      </c>
      <c r="D38" s="39">
        <f>(D$16+2*D$20)+SQRT(POWER((D$16+2*D$20),2)+POWER((D$15-2*D$18),2)+4*POWER(D$21,2))</f>
        <v>58.863353450309965</v>
      </c>
      <c r="E38" s="39">
        <f t="shared" ref="E38:Q38" si="15">(E$16+2*E$20)+SQRT(POWER((E$16+2*E$20),2)+POWER((E$15-2*E$18),2)+4*POWER(E$21,2))</f>
        <v>62.467375879228172</v>
      </c>
      <c r="F38" s="39">
        <f t="shared" si="15"/>
        <v>66.110940170535571</v>
      </c>
      <c r="G38" s="39">
        <f t="shared" si="15"/>
        <v>69.788887255382377</v>
      </c>
      <c r="H38" s="39">
        <f t="shared" si="15"/>
        <v>73.496835316263002</v>
      </c>
      <c r="I38" s="39">
        <f t="shared" si="15"/>
        <v>77.231056256176601</v>
      </c>
      <c r="J38" s="39">
        <f t="shared" si="15"/>
        <v>80.988370520409347</v>
      </c>
      <c r="K38" s="39">
        <f t="shared" si="15"/>
        <v>84.766058571198784</v>
      </c>
      <c r="L38" s="39">
        <f t="shared" si="15"/>
        <v>88.561786907291264</v>
      </c>
      <c r="M38" s="39">
        <f t="shared" si="15"/>
        <v>92.373546489791295</v>
      </c>
      <c r="N38" s="39">
        <f t="shared" si="15"/>
        <v>96.19960159204453</v>
      </c>
      <c r="O38" s="39">
        <f t="shared" si="15"/>
        <v>100.03844732503075</v>
      </c>
      <c r="P38" s="39">
        <f t="shared" si="15"/>
        <v>103.88877434122992</v>
      </c>
      <c r="Q38" s="39">
        <f t="shared" si="15"/>
        <v>107.74943945906541</v>
      </c>
    </row>
    <row r="39" spans="1:17" x14ac:dyDescent="0.2">
      <c r="A39" s="89"/>
      <c r="B39" s="2" t="s">
        <v>120</v>
      </c>
      <c r="D39" s="39">
        <f>(D$16-2*D$20)-SQRT(POWER((D$16-2*D$20),2)+POWER((D$15-2*D$18),2)+4*POWER(D$21,2))</f>
        <v>-10.494897427831781</v>
      </c>
      <c r="E39" s="39">
        <f t="shared" ref="E39:Q39" si="16">(E$16-2*E$20)-SQRT(POWER((E$16-2*E$20),2)+POWER((E$15-2*E$18),2)+4*POWER(E$21,2))</f>
        <v>-11.409399821439251</v>
      </c>
      <c r="F39" s="39">
        <f t="shared" si="16"/>
        <v>-12.449944320643649</v>
      </c>
      <c r="G39" s="39">
        <f t="shared" si="16"/>
        <v>-13.633307652783937</v>
      </c>
      <c r="H39" s="39">
        <f t="shared" si="16"/>
        <v>-14.976176963403031</v>
      </c>
      <c r="I39" s="39">
        <f t="shared" si="16"/>
        <v>-16.493901531919196</v>
      </c>
      <c r="J39" s="39">
        <f t="shared" si="16"/>
        <v>-18.199009876724155</v>
      </c>
      <c r="K39" s="39">
        <f t="shared" si="16"/>
        <v>-20.09975124224178</v>
      </c>
      <c r="L39" s="39">
        <f t="shared" si="16"/>
        <v>-22.199009876724155</v>
      </c>
      <c r="M39" s="39">
        <f t="shared" si="16"/>
        <v>-24.493901531919196</v>
      </c>
      <c r="N39" s="39">
        <f t="shared" si="16"/>
        <v>-26.976176963403031</v>
      </c>
      <c r="O39" s="39">
        <f t="shared" si="16"/>
        <v>-29.633307652783937</v>
      </c>
      <c r="P39" s="39">
        <f t="shared" si="16"/>
        <v>-32.449944320643652</v>
      </c>
      <c r="Q39" s="39">
        <f t="shared" si="16"/>
        <v>-35.409399821439251</v>
      </c>
    </row>
    <row r="40" spans="1:17" x14ac:dyDescent="0.2">
      <c r="A40" s="89"/>
      <c r="B40" s="2" t="s">
        <v>119</v>
      </c>
      <c r="D40" s="39">
        <f>(D$16-2*D$20)-SQRT(POWER((D$16-2*D$20),2)+POWER((D$15+2*D$18),2)+4*POWER(D$21,2))</f>
        <v>-10.494897427831781</v>
      </c>
      <c r="E40" s="39">
        <f t="shared" ref="E40:Q40" si="17">(E$16-2*E$20)-SQRT(POWER((E$16-2*E$20),2)+POWER((E$15+2*E$18),2)+4*POWER(E$21,2))</f>
        <v>-11.409399821439251</v>
      </c>
      <c r="F40" s="39">
        <f t="shared" si="17"/>
        <v>-12.449944320643649</v>
      </c>
      <c r="G40" s="39">
        <f t="shared" si="17"/>
        <v>-13.633307652783937</v>
      </c>
      <c r="H40" s="39">
        <f t="shared" si="17"/>
        <v>-14.976176963403031</v>
      </c>
      <c r="I40" s="39">
        <f t="shared" si="17"/>
        <v>-16.493901531919196</v>
      </c>
      <c r="J40" s="39">
        <f t="shared" si="17"/>
        <v>-18.199009876724155</v>
      </c>
      <c r="K40" s="39">
        <f t="shared" si="17"/>
        <v>-20.09975124224178</v>
      </c>
      <c r="L40" s="39">
        <f t="shared" si="17"/>
        <v>-22.199009876724155</v>
      </c>
      <c r="M40" s="39">
        <f t="shared" si="17"/>
        <v>-24.493901531919196</v>
      </c>
      <c r="N40" s="39">
        <f t="shared" si="17"/>
        <v>-26.976176963403031</v>
      </c>
      <c r="O40" s="39">
        <f t="shared" si="17"/>
        <v>-29.633307652783937</v>
      </c>
      <c r="P40" s="39">
        <f t="shared" si="17"/>
        <v>-32.449944320643652</v>
      </c>
      <c r="Q40" s="39">
        <f t="shared" si="17"/>
        <v>-35.409399821439251</v>
      </c>
    </row>
    <row r="41" spans="1:17" x14ac:dyDescent="0.2">
      <c r="A41" s="89"/>
      <c r="B41" s="2" t="s">
        <v>121</v>
      </c>
      <c r="D41" s="39">
        <f>(D$16+2*D$20)+SQRT(POWER((D$16+2*D$20),2)+POWER((D$15+2*D$18),2)+4*POWER(D$21,2))</f>
        <v>58.863353450309965</v>
      </c>
      <c r="E41" s="39">
        <f t="shared" ref="E41:Q41" si="18">(E$16+2*E$20)+SQRT(POWER((E$16+2*E$20),2)+POWER((E$15+2*E$18),2)+4*POWER(E$21,2))</f>
        <v>62.467375879228172</v>
      </c>
      <c r="F41" s="39">
        <f t="shared" si="18"/>
        <v>66.110940170535571</v>
      </c>
      <c r="G41" s="39">
        <f t="shared" si="18"/>
        <v>69.788887255382377</v>
      </c>
      <c r="H41" s="39">
        <f t="shared" si="18"/>
        <v>73.496835316263002</v>
      </c>
      <c r="I41" s="39">
        <f t="shared" si="18"/>
        <v>77.231056256176601</v>
      </c>
      <c r="J41" s="39">
        <f t="shared" si="18"/>
        <v>80.988370520409347</v>
      </c>
      <c r="K41" s="39">
        <f t="shared" si="18"/>
        <v>84.766058571198784</v>
      </c>
      <c r="L41" s="39">
        <f t="shared" si="18"/>
        <v>88.561786907291264</v>
      </c>
      <c r="M41" s="39">
        <f t="shared" si="18"/>
        <v>92.373546489791295</v>
      </c>
      <c r="N41" s="39">
        <f t="shared" si="18"/>
        <v>96.19960159204453</v>
      </c>
      <c r="O41" s="39">
        <f t="shared" si="18"/>
        <v>100.03844732503075</v>
      </c>
      <c r="P41" s="39">
        <f t="shared" si="18"/>
        <v>103.88877434122992</v>
      </c>
      <c r="Q41" s="39">
        <f t="shared" si="18"/>
        <v>107.74943945906541</v>
      </c>
    </row>
    <row r="42" spans="1:17" x14ac:dyDescent="0.2">
      <c r="A42" s="89"/>
      <c r="B42" s="2" t="s">
        <v>38</v>
      </c>
      <c r="D42" s="12">
        <f>$C$10/4/PI()*LN(D38/D39*D40/D41)</f>
        <v>0</v>
      </c>
      <c r="E42" s="12">
        <f t="shared" ref="E42:Q42" si="19">$C$10/4/PI()*LN(E38/E39*E40/E41)</f>
        <v>2.4030857593279901E-13</v>
      </c>
      <c r="F42" s="12">
        <f t="shared" si="19"/>
        <v>0</v>
      </c>
      <c r="G42" s="12">
        <f t="shared" si="19"/>
        <v>0</v>
      </c>
      <c r="H42" s="12">
        <f t="shared" si="19"/>
        <v>0</v>
      </c>
      <c r="I42" s="12">
        <f t="shared" si="19"/>
        <v>0</v>
      </c>
      <c r="J42" s="12">
        <f t="shared" si="19"/>
        <v>0</v>
      </c>
      <c r="K42" s="12">
        <f t="shared" si="19"/>
        <v>0</v>
      </c>
      <c r="L42" s="12">
        <f t="shared" si="19"/>
        <v>0</v>
      </c>
      <c r="M42" s="12">
        <f t="shared" si="19"/>
        <v>0</v>
      </c>
      <c r="N42" s="12">
        <f t="shared" si="19"/>
        <v>0</v>
      </c>
      <c r="O42" s="12">
        <f t="shared" si="19"/>
        <v>0</v>
      </c>
      <c r="P42" s="12">
        <f t="shared" si="19"/>
        <v>0</v>
      </c>
      <c r="Q42" s="12">
        <f t="shared" si="19"/>
        <v>0</v>
      </c>
    </row>
    <row r="43" spans="1:17" x14ac:dyDescent="0.2">
      <c r="A43" s="89"/>
    </row>
    <row r="44" spans="1:17" x14ac:dyDescent="0.2">
      <c r="A44" s="89"/>
      <c r="B44" s="2" t="s">
        <v>118</v>
      </c>
      <c r="D44" s="39">
        <f>(D$16+2*D$20)+SQRT(POWER((D$16+2*D$20),2)+POWER((D$15-2*D$18),2)+4*POWER((D$21+D$17),2))</f>
        <v>65.496835316263002</v>
      </c>
      <c r="E44" s="39">
        <f t="shared" ref="E44:Q44" si="20">(E$16+2*E$20)+SQRT(POWER((E$16+2*E$20),2)+POWER((E$15-2*E$18),2)+4*POWER((E$21+E$17),2))</f>
        <v>68.84115571332427</v>
      </c>
      <c r="F44" s="39">
        <f t="shared" si="20"/>
        <v>72.237424163885748</v>
      </c>
      <c r="G44" s="39">
        <f t="shared" si="20"/>
        <v>75.680659335683117</v>
      </c>
      <c r="H44" s="39">
        <f t="shared" si="20"/>
        <v>79.166359162544865</v>
      </c>
      <c r="I44" s="39">
        <f t="shared" si="20"/>
        <v>82.690470119715002</v>
      </c>
      <c r="J44" s="39">
        <f t="shared" si="20"/>
        <v>86.249352327259274</v>
      </c>
      <c r="K44" s="39">
        <f t="shared" si="20"/>
        <v>89.839743177508439</v>
      </c>
      <c r="L44" s="39">
        <f t="shared" si="20"/>
        <v>93.458721321074421</v>
      </c>
      <c r="M44" s="39">
        <f t="shared" si="20"/>
        <v>97.103672189407007</v>
      </c>
      <c r="N44" s="39">
        <f t="shared" si="20"/>
        <v>100.77225575051662</v>
      </c>
      <c r="O44" s="39">
        <f t="shared" si="20"/>
        <v>104.46237685397242</v>
      </c>
      <c r="P44" s="39">
        <f t="shared" si="20"/>
        <v>108.17215828899594</v>
      </c>
      <c r="Q44" s="39">
        <f t="shared" si="20"/>
        <v>111.89991652748775</v>
      </c>
    </row>
    <row r="45" spans="1:17" x14ac:dyDescent="0.2">
      <c r="A45" s="89"/>
      <c r="B45" s="2" t="s">
        <v>120</v>
      </c>
      <c r="D45" s="39">
        <f>(D$16-2*D$20)-SQRT(POWER((D$16-2*D$20),2)+POWER((D$15-2*D$18),2)+4*POWER((D$21+D$17),2))</f>
        <v>-18.863353450309965</v>
      </c>
      <c r="E45" s="39">
        <f t="shared" ref="E45:Q45" si="21">(E$16-2*E$20)-SQRT(POWER((E$16-2*E$20),2)+POWER((E$15-2*E$18),2)+4*POWER((E$21+E$17),2))</f>
        <v>-20.062439083762797</v>
      </c>
      <c r="F45" s="39">
        <f t="shared" si="21"/>
        <v>-21.368774282716245</v>
      </c>
      <c r="G45" s="39">
        <f t="shared" si="21"/>
        <v>-22.789608636681304</v>
      </c>
      <c r="H45" s="39">
        <f t="shared" si="21"/>
        <v>-24.331501776206203</v>
      </c>
      <c r="I45" s="39">
        <f t="shared" si="21"/>
        <v>-26</v>
      </c>
      <c r="J45" s="39">
        <f t="shared" si="21"/>
        <v>-27.799328851502679</v>
      </c>
      <c r="K45" s="39">
        <f t="shared" si="21"/>
        <v>-29.732137494637012</v>
      </c>
      <c r="L45" s="39">
        <f t="shared" si="21"/>
        <v>-31.799328851502679</v>
      </c>
      <c r="M45" s="39">
        <f t="shared" si="21"/>
        <v>-34</v>
      </c>
      <c r="N45" s="39">
        <f t="shared" si="21"/>
        <v>-36.331501776206203</v>
      </c>
      <c r="O45" s="39">
        <f t="shared" si="21"/>
        <v>-38.789608636681308</v>
      </c>
      <c r="P45" s="39">
        <f t="shared" si="21"/>
        <v>-41.368774282716245</v>
      </c>
      <c r="Q45" s="39">
        <f t="shared" si="21"/>
        <v>-44.062439083762797</v>
      </c>
    </row>
    <row r="46" spans="1:17" x14ac:dyDescent="0.2">
      <c r="A46" s="89"/>
      <c r="B46" s="2" t="s">
        <v>119</v>
      </c>
      <c r="D46" s="39">
        <f>(D$16-2*D$20)-SQRT(POWER((D$16-2*D$20),2)+POWER((D$15+2*D$18),2)+4*POWER((D$21+D$17),2))</f>
        <v>-18.863353450309965</v>
      </c>
      <c r="E46" s="39">
        <f t="shared" ref="E46:Q46" si="22">(E$16-2*E$20)-SQRT(POWER((E$16-2*E$20),2)+POWER((E$15+2*E$18),2)+4*POWER((E$21+E$17),2))</f>
        <v>-20.062439083762797</v>
      </c>
      <c r="F46" s="39">
        <f t="shared" si="22"/>
        <v>-21.368774282716245</v>
      </c>
      <c r="G46" s="39">
        <f t="shared" si="22"/>
        <v>-22.789608636681304</v>
      </c>
      <c r="H46" s="39">
        <f t="shared" si="22"/>
        <v>-24.331501776206203</v>
      </c>
      <c r="I46" s="39">
        <f t="shared" si="22"/>
        <v>-26</v>
      </c>
      <c r="J46" s="39">
        <f t="shared" si="22"/>
        <v>-27.799328851502679</v>
      </c>
      <c r="K46" s="39">
        <f t="shared" si="22"/>
        <v>-29.732137494637012</v>
      </c>
      <c r="L46" s="39">
        <f t="shared" si="22"/>
        <v>-31.799328851502679</v>
      </c>
      <c r="M46" s="39">
        <f t="shared" si="22"/>
        <v>-34</v>
      </c>
      <c r="N46" s="39">
        <f t="shared" si="22"/>
        <v>-36.331501776206203</v>
      </c>
      <c r="O46" s="39">
        <f t="shared" si="22"/>
        <v>-38.789608636681308</v>
      </c>
      <c r="P46" s="39">
        <f t="shared" si="22"/>
        <v>-41.368774282716245</v>
      </c>
      <c r="Q46" s="39">
        <f t="shared" si="22"/>
        <v>-44.062439083762797</v>
      </c>
    </row>
    <row r="47" spans="1:17" x14ac:dyDescent="0.2">
      <c r="A47" s="89"/>
      <c r="B47" s="2" t="s">
        <v>121</v>
      </c>
      <c r="D47" s="12">
        <f>(D$16+2*D$20)+SQRT(POWER((D$16+2*D$20),2)+POWER((D$15+2*D$18),2)+4*POWER((D$21+D$17),2))</f>
        <v>65.496835316263002</v>
      </c>
      <c r="E47" s="12">
        <f t="shared" ref="E47:Q47" si="23">(E$16+2*E$20)+SQRT(POWER((E$16+2*E$20),2)+POWER((E$15+2*E$18),2)+4*POWER((E$21+E$17),2))</f>
        <v>68.84115571332427</v>
      </c>
      <c r="F47" s="12">
        <f t="shared" si="23"/>
        <v>72.237424163885748</v>
      </c>
      <c r="G47" s="12">
        <f t="shared" si="23"/>
        <v>75.680659335683117</v>
      </c>
      <c r="H47" s="12">
        <f t="shared" si="23"/>
        <v>79.166359162544865</v>
      </c>
      <c r="I47" s="12">
        <f t="shared" si="23"/>
        <v>82.690470119715002</v>
      </c>
      <c r="J47" s="12">
        <f t="shared" si="23"/>
        <v>86.249352327259274</v>
      </c>
      <c r="K47" s="12">
        <f t="shared" si="23"/>
        <v>89.839743177508439</v>
      </c>
      <c r="L47" s="12">
        <f t="shared" si="23"/>
        <v>93.458721321074421</v>
      </c>
      <c r="M47" s="12">
        <f t="shared" si="23"/>
        <v>97.103672189407007</v>
      </c>
      <c r="N47" s="12">
        <f t="shared" si="23"/>
        <v>100.77225575051662</v>
      </c>
      <c r="O47" s="12">
        <f t="shared" si="23"/>
        <v>104.46237685397242</v>
      </c>
      <c r="P47" s="12">
        <f t="shared" si="23"/>
        <v>108.17215828899594</v>
      </c>
      <c r="Q47" s="12">
        <f t="shared" si="23"/>
        <v>111.89991652748775</v>
      </c>
    </row>
    <row r="48" spans="1:17" x14ac:dyDescent="0.2">
      <c r="A48" s="89"/>
      <c r="B48" s="2" t="s">
        <v>38</v>
      </c>
      <c r="D48" s="12">
        <f>$C$10/4/PI()*LN(D44/D45*D46/D47)</f>
        <v>0</v>
      </c>
      <c r="E48" s="12">
        <f t="shared" ref="E48:Q48" si="24">$C$10/4/PI()*LN(E44/E45*E46/E47)</f>
        <v>0</v>
      </c>
      <c r="F48" s="12">
        <f t="shared" si="24"/>
        <v>0</v>
      </c>
      <c r="G48" s="12">
        <f t="shared" si="24"/>
        <v>0</v>
      </c>
      <c r="H48" s="12">
        <f t="shared" si="24"/>
        <v>0</v>
      </c>
      <c r="I48" s="12">
        <f t="shared" si="24"/>
        <v>0</v>
      </c>
      <c r="J48" s="12">
        <f t="shared" si="24"/>
        <v>0</v>
      </c>
      <c r="K48" s="12">
        <f t="shared" si="24"/>
        <v>0</v>
      </c>
      <c r="L48" s="12">
        <f t="shared" si="24"/>
        <v>0</v>
      </c>
      <c r="M48" s="12">
        <f t="shared" si="24"/>
        <v>0</v>
      </c>
      <c r="N48" s="12">
        <f t="shared" si="24"/>
        <v>0</v>
      </c>
      <c r="O48" s="12">
        <f t="shared" si="24"/>
        <v>0</v>
      </c>
      <c r="P48" s="12">
        <f t="shared" si="24"/>
        <v>0</v>
      </c>
      <c r="Q48" s="12">
        <f t="shared" si="24"/>
        <v>0</v>
      </c>
    </row>
    <row r="49" spans="1:17" ht="15" x14ac:dyDescent="0.25">
      <c r="A49" s="89"/>
      <c r="B49" s="2" t="s">
        <v>123</v>
      </c>
      <c r="D49" s="40">
        <f>(D42-D48)/10</f>
        <v>0</v>
      </c>
      <c r="E49" s="40">
        <f t="shared" ref="E49:Q49" si="25">(E42-E48)/10</f>
        <v>2.4030857593279902E-14</v>
      </c>
      <c r="F49" s="40">
        <f t="shared" si="25"/>
        <v>0</v>
      </c>
      <c r="G49" s="40">
        <f t="shared" si="25"/>
        <v>0</v>
      </c>
      <c r="H49" s="40">
        <f t="shared" si="25"/>
        <v>0</v>
      </c>
      <c r="I49" s="40">
        <f t="shared" si="25"/>
        <v>0</v>
      </c>
      <c r="J49" s="40">
        <f t="shared" si="25"/>
        <v>0</v>
      </c>
      <c r="K49" s="40">
        <f t="shared" si="25"/>
        <v>0</v>
      </c>
      <c r="L49" s="40">
        <f t="shared" si="25"/>
        <v>0</v>
      </c>
      <c r="M49" s="40">
        <f t="shared" si="25"/>
        <v>0</v>
      </c>
      <c r="N49" s="40">
        <f t="shared" si="25"/>
        <v>0</v>
      </c>
      <c r="O49" s="40">
        <f t="shared" si="25"/>
        <v>0</v>
      </c>
      <c r="P49" s="40">
        <f t="shared" si="25"/>
        <v>0</v>
      </c>
      <c r="Q49" s="40">
        <f t="shared" si="25"/>
        <v>0</v>
      </c>
    </row>
    <row r="52" spans="1:17" x14ac:dyDescent="0.2">
      <c r="A52" s="89" t="s">
        <v>124</v>
      </c>
      <c r="B52" s="2" t="s">
        <v>118</v>
      </c>
      <c r="D52" s="39">
        <f>(D$15+2*D$18)+SQRT(POWER((D$16-2*D$20),2)+POWER((D$15+2*D$18),2)+4*POWER(D$21,2))</f>
        <v>44.494897427831781</v>
      </c>
      <c r="E52" s="39">
        <f t="shared" ref="E52:Q52" si="26">(E$15+2*E$18)+SQRT(POWER((E$16-2*E$20),2)+POWER((E$15+2*E$18),2)+4*POWER(E$21,2))</f>
        <v>43.409399821439251</v>
      </c>
      <c r="F52" s="39">
        <f t="shared" si="26"/>
        <v>42.449944320643652</v>
      </c>
      <c r="G52" s="39">
        <f t="shared" si="26"/>
        <v>41.633307652783941</v>
      </c>
      <c r="H52" s="39">
        <f t="shared" si="26"/>
        <v>40.976176963403034</v>
      </c>
      <c r="I52" s="39">
        <f t="shared" si="26"/>
        <v>40.493901531919192</v>
      </c>
      <c r="J52" s="39">
        <f t="shared" si="26"/>
        <v>40.199009876724155</v>
      </c>
      <c r="K52" s="39">
        <f t="shared" si="26"/>
        <v>40.09975124224178</v>
      </c>
      <c r="L52" s="39">
        <f t="shared" si="26"/>
        <v>40.199009876724155</v>
      </c>
      <c r="M52" s="39">
        <f t="shared" si="26"/>
        <v>40.493901531919192</v>
      </c>
      <c r="N52" s="39">
        <f t="shared" si="26"/>
        <v>40.976176963403034</v>
      </c>
      <c r="O52" s="39">
        <f t="shared" si="26"/>
        <v>41.633307652783941</v>
      </c>
      <c r="P52" s="39">
        <f t="shared" si="26"/>
        <v>42.449944320643652</v>
      </c>
      <c r="Q52" s="39">
        <f t="shared" si="26"/>
        <v>43.409399821439251</v>
      </c>
    </row>
    <row r="53" spans="1:17" x14ac:dyDescent="0.2">
      <c r="A53" s="89"/>
      <c r="B53" s="2" t="s">
        <v>120</v>
      </c>
      <c r="D53" s="39">
        <f>(D$15-2*D$18)-SQRT(POWER((D$16-2*D$20),2)+POWER((D$15-2*D$18),2)+4*POWER(D$21,2))</f>
        <v>-4.4948974278317806</v>
      </c>
      <c r="E53" s="39">
        <f t="shared" ref="E53:Q53" si="27">(E$15-2*E$18)-SQRT(POWER((E$16-2*E$20),2)+POWER((E$15-2*E$18),2)+4*POWER(E$21,2))</f>
        <v>-3.4093998214392514</v>
      </c>
      <c r="F53" s="39">
        <f t="shared" si="27"/>
        <v>-2.4499443206436489</v>
      </c>
      <c r="G53" s="39">
        <f t="shared" si="27"/>
        <v>-1.6333076527839374</v>
      </c>
      <c r="H53" s="39">
        <f t="shared" si="27"/>
        <v>-0.97617696340303084</v>
      </c>
      <c r="I53" s="39">
        <f t="shared" si="27"/>
        <v>-0.49390153191919595</v>
      </c>
      <c r="J53" s="39">
        <f t="shared" si="27"/>
        <v>-0.19900987672415482</v>
      </c>
      <c r="K53" s="39">
        <f t="shared" si="27"/>
        <v>-9.9751242241779892E-2</v>
      </c>
      <c r="L53" s="39">
        <f t="shared" si="27"/>
        <v>-0.19900987672415482</v>
      </c>
      <c r="M53" s="39">
        <f t="shared" si="27"/>
        <v>-0.49390153191919595</v>
      </c>
      <c r="N53" s="39">
        <f t="shared" si="27"/>
        <v>-0.97617696340303084</v>
      </c>
      <c r="O53" s="39">
        <f t="shared" si="27"/>
        <v>-1.6333076527839374</v>
      </c>
      <c r="P53" s="39">
        <f t="shared" si="27"/>
        <v>-2.4499443206436489</v>
      </c>
      <c r="Q53" s="39">
        <f t="shared" si="27"/>
        <v>-3.4093998214392514</v>
      </c>
    </row>
    <row r="54" spans="1:17" x14ac:dyDescent="0.2">
      <c r="A54" s="89"/>
      <c r="B54" s="2" t="s">
        <v>119</v>
      </c>
      <c r="D54" s="39">
        <f>(D$15-2*D$18)-SQRT(POWER((D$16+2*D$20),2)+POWER((D$15-2*D$18),2)+4*POWER(D$21,2))</f>
        <v>-12.863353450309965</v>
      </c>
      <c r="E54" s="39">
        <f t="shared" ref="E54:Q54" si="28">(E$15-2*E$18)-SQRT(POWER((E$16+2*E$20),2)+POWER((E$15-2*E$18),2)+4*POWER(E$21,2))</f>
        <v>-14.467375879228172</v>
      </c>
      <c r="F54" s="39">
        <f t="shared" si="28"/>
        <v>-16.110940170535578</v>
      </c>
      <c r="G54" s="39">
        <f t="shared" si="28"/>
        <v>-17.78888725538237</v>
      </c>
      <c r="H54" s="39">
        <f t="shared" si="28"/>
        <v>-19.496835316262995</v>
      </c>
      <c r="I54" s="39">
        <f t="shared" si="28"/>
        <v>-21.231056256176608</v>
      </c>
      <c r="J54" s="39">
        <f t="shared" si="28"/>
        <v>-22.988370520409354</v>
      </c>
      <c r="K54" s="39">
        <f t="shared" si="28"/>
        <v>-24.766058571198784</v>
      </c>
      <c r="L54" s="39">
        <f t="shared" si="28"/>
        <v>-26.561786907291264</v>
      </c>
      <c r="M54" s="39">
        <f t="shared" si="28"/>
        <v>-28.373546489791295</v>
      </c>
      <c r="N54" s="39">
        <f t="shared" si="28"/>
        <v>-30.19960159204453</v>
      </c>
      <c r="O54" s="39">
        <f t="shared" si="28"/>
        <v>-32.038447325030752</v>
      </c>
      <c r="P54" s="39">
        <f t="shared" si="28"/>
        <v>-33.888774341229919</v>
      </c>
      <c r="Q54" s="39">
        <f t="shared" si="28"/>
        <v>-35.749439459065414</v>
      </c>
    </row>
    <row r="55" spans="1:17" x14ac:dyDescent="0.2">
      <c r="A55" s="89"/>
      <c r="B55" s="2" t="s">
        <v>121</v>
      </c>
      <c r="D55" s="39">
        <f>(D$15+2*D$18)+SQRT(POWER((D$16+2*D$20),2)+POWER((D$15+2*D$18),2)+4*POWER(D$21,2))</f>
        <v>52.863353450309965</v>
      </c>
      <c r="E55" s="39">
        <f t="shared" ref="E55:Q55" si="29">(E$15+2*E$18)+SQRT(POWER((E$16+2*E$20),2)+POWER((E$15+2*E$18),2)+4*POWER(E$21,2))</f>
        <v>54.467375879228172</v>
      </c>
      <c r="F55" s="39">
        <f t="shared" si="29"/>
        <v>56.110940170535578</v>
      </c>
      <c r="G55" s="39">
        <f t="shared" si="29"/>
        <v>57.78888725538237</v>
      </c>
      <c r="H55" s="39">
        <f t="shared" si="29"/>
        <v>59.496835316262995</v>
      </c>
      <c r="I55" s="39">
        <f t="shared" si="29"/>
        <v>61.231056256176608</v>
      </c>
      <c r="J55" s="39">
        <f t="shared" si="29"/>
        <v>62.988370520409354</v>
      </c>
      <c r="K55" s="39">
        <f t="shared" si="29"/>
        <v>64.766058571198784</v>
      </c>
      <c r="L55" s="39">
        <f t="shared" si="29"/>
        <v>66.561786907291264</v>
      </c>
      <c r="M55" s="39">
        <f t="shared" si="29"/>
        <v>68.373546489791295</v>
      </c>
      <c r="N55" s="39">
        <f t="shared" si="29"/>
        <v>70.19960159204453</v>
      </c>
      <c r="O55" s="39">
        <f t="shared" si="29"/>
        <v>72.038447325030745</v>
      </c>
      <c r="P55" s="39">
        <f t="shared" si="29"/>
        <v>73.888774341229919</v>
      </c>
      <c r="Q55" s="39">
        <f t="shared" si="29"/>
        <v>75.749439459065414</v>
      </c>
    </row>
    <row r="56" spans="1:17" x14ac:dyDescent="0.2">
      <c r="A56" s="89"/>
      <c r="B56" s="2" t="s">
        <v>38</v>
      </c>
      <c r="D56" s="12">
        <f t="shared" ref="D56:Q56" si="30">$C$10/4/PI()*LN(D52/D53*D54/D55)</f>
        <v>951.41323450210109</v>
      </c>
      <c r="E56" s="12">
        <f t="shared" si="30"/>
        <v>1318.6545916715311</v>
      </c>
      <c r="F56" s="12">
        <f t="shared" si="30"/>
        <v>1736.3980566944583</v>
      </c>
      <c r="G56" s="12">
        <f t="shared" si="30"/>
        <v>2229.5190379888932</v>
      </c>
      <c r="H56" s="12">
        <f t="shared" si="30"/>
        <v>2837.0534740214348</v>
      </c>
      <c r="I56" s="12">
        <f t="shared" si="30"/>
        <v>3622.7151863788172</v>
      </c>
      <c r="J56" s="12">
        <f t="shared" si="30"/>
        <v>4653.9952262967399</v>
      </c>
      <c r="K56" s="12">
        <f t="shared" si="30"/>
        <v>5449.2966515820372</v>
      </c>
      <c r="L56" s="12">
        <f t="shared" si="30"/>
        <v>4750.6454671272077</v>
      </c>
      <c r="M56" s="12">
        <f t="shared" si="30"/>
        <v>3817.1536663395241</v>
      </c>
      <c r="N56" s="12">
        <f t="shared" si="30"/>
        <v>3131.5964339349566</v>
      </c>
      <c r="O56" s="12">
        <f t="shared" si="30"/>
        <v>2627.7442524642415</v>
      </c>
      <c r="P56" s="12">
        <f t="shared" si="30"/>
        <v>2243.2771171758095</v>
      </c>
      <c r="Q56" s="12">
        <f t="shared" si="30"/>
        <v>1940.744016766603</v>
      </c>
    </row>
    <row r="57" spans="1:17" x14ac:dyDescent="0.2">
      <c r="A57" s="89"/>
    </row>
    <row r="58" spans="1:17" x14ac:dyDescent="0.2">
      <c r="A58" s="89"/>
      <c r="B58" s="2" t="s">
        <v>118</v>
      </c>
      <c r="D58" s="39">
        <f>(D$15+2*D$18)+SQRT(POWER((D$16-2*D$20),2)+POWER((D$15+2*D$18),2)+4*POWER((D$21+D$17),2))</f>
        <v>52.863353450309965</v>
      </c>
      <c r="E58" s="39">
        <f t="shared" ref="E58:Q58" si="31">(E$15+2*E$18)+SQRT(POWER((E$16-2*E$20),2)+POWER((E$15+2*E$18),2)+4*POWER((E$21+E$17),2))</f>
        <v>52.062439083762797</v>
      </c>
      <c r="F58" s="39">
        <f t="shared" si="31"/>
        <v>51.368774282716245</v>
      </c>
      <c r="G58" s="39">
        <f t="shared" si="31"/>
        <v>50.789608636681308</v>
      </c>
      <c r="H58" s="39">
        <f t="shared" si="31"/>
        <v>50.331501776206203</v>
      </c>
      <c r="I58" s="39">
        <f t="shared" si="31"/>
        <v>50</v>
      </c>
      <c r="J58" s="39">
        <f t="shared" si="31"/>
        <v>49.799328851502679</v>
      </c>
      <c r="K58" s="39">
        <f t="shared" si="31"/>
        <v>49.732137494637016</v>
      </c>
      <c r="L58" s="39">
        <f t="shared" si="31"/>
        <v>49.799328851502679</v>
      </c>
      <c r="M58" s="39">
        <f t="shared" si="31"/>
        <v>50</v>
      </c>
      <c r="N58" s="39">
        <f t="shared" si="31"/>
        <v>50.331501776206203</v>
      </c>
      <c r="O58" s="39">
        <f t="shared" si="31"/>
        <v>50.789608636681308</v>
      </c>
      <c r="P58" s="39">
        <f t="shared" si="31"/>
        <v>51.368774282716245</v>
      </c>
      <c r="Q58" s="39">
        <f t="shared" si="31"/>
        <v>52.062439083762797</v>
      </c>
    </row>
    <row r="59" spans="1:17" x14ac:dyDescent="0.2">
      <c r="A59" s="89"/>
      <c r="B59" s="2" t="s">
        <v>120</v>
      </c>
      <c r="D59" s="39">
        <f>(D$15-2*D$18)-SQRT(POWER((D$16-2*D$20),2)+POWER((D$15-2*D$18),2)+4*POWER((D$21+D$17),2))</f>
        <v>-12.863353450309965</v>
      </c>
      <c r="E59" s="39">
        <f t="shared" ref="E59:Q59" si="32">(E$15-2*E$18)-SQRT(POWER((E$16-2*E$20),2)+POWER((E$15-2*E$18),2)+4*POWER((E$21+E$17),2))</f>
        <v>-12.062439083762797</v>
      </c>
      <c r="F59" s="39">
        <f t="shared" si="32"/>
        <v>-11.368774282716245</v>
      </c>
      <c r="G59" s="39">
        <f t="shared" si="32"/>
        <v>-10.789608636681304</v>
      </c>
      <c r="H59" s="39">
        <f t="shared" si="32"/>
        <v>-10.331501776206203</v>
      </c>
      <c r="I59" s="39">
        <f t="shared" si="32"/>
        <v>-10</v>
      </c>
      <c r="J59" s="39">
        <f t="shared" si="32"/>
        <v>-9.7993288515026791</v>
      </c>
      <c r="K59" s="39">
        <f t="shared" si="32"/>
        <v>-9.7321374946370121</v>
      </c>
      <c r="L59" s="39">
        <f t="shared" si="32"/>
        <v>-9.7993288515026791</v>
      </c>
      <c r="M59" s="39">
        <f t="shared" si="32"/>
        <v>-10</v>
      </c>
      <c r="N59" s="39">
        <f t="shared" si="32"/>
        <v>-10.331501776206203</v>
      </c>
      <c r="O59" s="39">
        <f t="shared" si="32"/>
        <v>-10.789608636681304</v>
      </c>
      <c r="P59" s="39">
        <f t="shared" si="32"/>
        <v>-11.368774282716245</v>
      </c>
      <c r="Q59" s="39">
        <f t="shared" si="32"/>
        <v>-12.062439083762797</v>
      </c>
    </row>
    <row r="60" spans="1:17" x14ac:dyDescent="0.2">
      <c r="A60" s="89"/>
      <c r="B60" s="2" t="s">
        <v>119</v>
      </c>
      <c r="D60" s="39">
        <f>(D$15-2*D$18)-SQRT(POWER((D$16+2*D$20),2)+POWER((D$15-2*D$18),2)+4*POWER((D$21+D$17),2))</f>
        <v>-19.496835316262995</v>
      </c>
      <c r="E60" s="39">
        <f t="shared" ref="E60:Q60" si="33">(E$15-2*E$18)-SQRT(POWER((E$16+2*E$20),2)+POWER((E$15-2*E$18),2)+4*POWER((E$21+E$17),2))</f>
        <v>-20.841155713324277</v>
      </c>
      <c r="F60" s="39">
        <f t="shared" si="33"/>
        <v>-22.237424163885748</v>
      </c>
      <c r="G60" s="39">
        <f t="shared" si="33"/>
        <v>-23.68065933568311</v>
      </c>
      <c r="H60" s="39">
        <f t="shared" si="33"/>
        <v>-25.166359162544857</v>
      </c>
      <c r="I60" s="39">
        <f t="shared" si="33"/>
        <v>-26.690470119715009</v>
      </c>
      <c r="J60" s="39">
        <f t="shared" si="33"/>
        <v>-28.249352327259274</v>
      </c>
      <c r="K60" s="39">
        <f t="shared" si="33"/>
        <v>-29.839743177508446</v>
      </c>
      <c r="L60" s="39">
        <f t="shared" si="33"/>
        <v>-31.458721321074428</v>
      </c>
      <c r="M60" s="39">
        <f t="shared" si="33"/>
        <v>-33.103672189407014</v>
      </c>
      <c r="N60" s="39">
        <f t="shared" si="33"/>
        <v>-34.772255750516614</v>
      </c>
      <c r="O60" s="39">
        <f t="shared" si="33"/>
        <v>-36.462376853972415</v>
      </c>
      <c r="P60" s="39">
        <f t="shared" si="33"/>
        <v>-38.172158288995945</v>
      </c>
      <c r="Q60" s="39">
        <f t="shared" si="33"/>
        <v>-39.899916527487747</v>
      </c>
    </row>
    <row r="61" spans="1:17" x14ac:dyDescent="0.2">
      <c r="A61" s="89"/>
      <c r="B61" s="2" t="s">
        <v>121</v>
      </c>
      <c r="D61" s="39">
        <f>(D$15+2*D$18)+SQRT(POWER((D$16+2*D$20),2)+POWER((D$15+2*D$18),2)+4*POWER((D$21+D$17),2))</f>
        <v>59.496835316262995</v>
      </c>
      <c r="E61" s="39">
        <f t="shared" ref="E61:Q61" si="34">(E$15+2*E$18)+SQRT(POWER((E$16+2*E$20),2)+POWER((E$15+2*E$18),2)+4*POWER((E$21+E$17),2))</f>
        <v>60.841155713324277</v>
      </c>
      <c r="F61" s="39">
        <f t="shared" si="34"/>
        <v>62.237424163885748</v>
      </c>
      <c r="G61" s="39">
        <f t="shared" si="34"/>
        <v>63.68065933568311</v>
      </c>
      <c r="H61" s="39">
        <f t="shared" si="34"/>
        <v>65.166359162544865</v>
      </c>
      <c r="I61" s="39">
        <f t="shared" si="34"/>
        <v>66.690470119715002</v>
      </c>
      <c r="J61" s="39">
        <f t="shared" si="34"/>
        <v>68.249352327259274</v>
      </c>
      <c r="K61" s="39">
        <f t="shared" si="34"/>
        <v>69.839743177508439</v>
      </c>
      <c r="L61" s="39">
        <f t="shared" si="34"/>
        <v>71.458721321074421</v>
      </c>
      <c r="M61" s="39">
        <f t="shared" si="34"/>
        <v>73.103672189407007</v>
      </c>
      <c r="N61" s="39">
        <f t="shared" si="34"/>
        <v>74.772255750516621</v>
      </c>
      <c r="O61" s="39">
        <f t="shared" si="34"/>
        <v>76.462376853972415</v>
      </c>
      <c r="P61" s="39">
        <f t="shared" si="34"/>
        <v>78.172158288995945</v>
      </c>
      <c r="Q61" s="39">
        <f t="shared" si="34"/>
        <v>79.899916527487747</v>
      </c>
    </row>
    <row r="62" spans="1:17" x14ac:dyDescent="0.2">
      <c r="A62" s="89"/>
      <c r="B62" s="2" t="s">
        <v>38</v>
      </c>
      <c r="D62" s="12">
        <f t="shared" ref="D62:Q62" si="35">$C$10/4/PI()*LN(D58/D59*D60/D61)</f>
        <v>322.14029265139811</v>
      </c>
      <c r="E62" s="12">
        <f t="shared" si="35"/>
        <v>423.17257175601787</v>
      </c>
      <c r="F62" s="12">
        <f t="shared" si="35"/>
        <v>518.37798022282311</v>
      </c>
      <c r="G62" s="12">
        <f t="shared" si="35"/>
        <v>605.93867820510422</v>
      </c>
      <c r="H62" s="12">
        <f t="shared" si="35"/>
        <v>683.98242529118409</v>
      </c>
      <c r="I62" s="12">
        <f t="shared" si="35"/>
        <v>750.74030947600704</v>
      </c>
      <c r="J62" s="12">
        <f t="shared" si="35"/>
        <v>804.75317495697345</v>
      </c>
      <c r="K62" s="12">
        <f t="shared" si="35"/>
        <v>845.08394078002061</v>
      </c>
      <c r="L62" s="12">
        <f t="shared" si="35"/>
        <v>871.47812195758434</v>
      </c>
      <c r="M62" s="12">
        <f t="shared" si="35"/>
        <v>884.42147324217956</v>
      </c>
      <c r="N62" s="12">
        <f t="shared" si="35"/>
        <v>885.07395583120308</v>
      </c>
      <c r="O62" s="12">
        <f t="shared" si="35"/>
        <v>875.09989853386708</v>
      </c>
      <c r="P62" s="12">
        <f t="shared" si="35"/>
        <v>856.44447206252914</v>
      </c>
      <c r="Q62" s="12">
        <f t="shared" si="35"/>
        <v>831.11315243495358</v>
      </c>
    </row>
    <row r="63" spans="1:17" ht="15" x14ac:dyDescent="0.25">
      <c r="A63" s="89"/>
      <c r="B63" s="2" t="s">
        <v>123</v>
      </c>
      <c r="D63" s="40">
        <f t="shared" ref="D63:Q63" si="36">(D56-D62)/10</f>
        <v>62.927294185070295</v>
      </c>
      <c r="E63" s="40">
        <f t="shared" si="36"/>
        <v>89.548201991551323</v>
      </c>
      <c r="F63" s="40">
        <f t="shared" si="36"/>
        <v>121.80200764716351</v>
      </c>
      <c r="G63" s="40">
        <f t="shared" si="36"/>
        <v>162.35803597837889</v>
      </c>
      <c r="H63" s="40">
        <f t="shared" si="36"/>
        <v>215.30710487302508</v>
      </c>
      <c r="I63" s="40">
        <f t="shared" si="36"/>
        <v>287.19748769028104</v>
      </c>
      <c r="J63" s="40">
        <f t="shared" si="36"/>
        <v>384.92420513397667</v>
      </c>
      <c r="K63" s="40">
        <f t="shared" si="36"/>
        <v>460.42127108020168</v>
      </c>
      <c r="L63" s="40">
        <f t="shared" si="36"/>
        <v>387.91673451696232</v>
      </c>
      <c r="M63" s="40">
        <f t="shared" si="36"/>
        <v>293.27321930973443</v>
      </c>
      <c r="N63" s="40">
        <f t="shared" si="36"/>
        <v>224.65224781037537</v>
      </c>
      <c r="O63" s="40">
        <f t="shared" si="36"/>
        <v>175.26443539303745</v>
      </c>
      <c r="P63" s="40">
        <f t="shared" si="36"/>
        <v>138.68326451132802</v>
      </c>
      <c r="Q63" s="40">
        <f t="shared" si="36"/>
        <v>110.96308643316493</v>
      </c>
    </row>
  </sheetData>
  <sheetProtection password="8D70" sheet="1" objects="1" scenarios="1" selectLockedCells="1"/>
  <mergeCells count="3">
    <mergeCell ref="A23:A34"/>
    <mergeCell ref="A38:A49"/>
    <mergeCell ref="A52:A63"/>
  </mergeCells>
  <phoneticPr fontId="3"/>
  <pageMargins left="0.75" right="0.75" top="1" bottom="1" header="0.51200000000000001" footer="0.51200000000000001"/>
  <pageSetup paperSize="9" orientation="portrait" horizontalDpi="300" verticalDpi="300" copies="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2"/>
  <sheetViews>
    <sheetView topLeftCell="A3" workbookViewId="0">
      <selection activeCell="C54" sqref="C54"/>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42</v>
      </c>
    </row>
    <row r="3" spans="2:17" x14ac:dyDescent="0.2">
      <c r="B3" s="2" t="s">
        <v>43</v>
      </c>
    </row>
    <row r="4" spans="2:17" x14ac:dyDescent="0.2">
      <c r="B4" s="2" t="s">
        <v>44</v>
      </c>
    </row>
    <row r="5" spans="2:17" x14ac:dyDescent="0.2">
      <c r="F5" s="5"/>
    </row>
    <row r="6" spans="2:17" x14ac:dyDescent="0.2">
      <c r="F6" s="5"/>
    </row>
    <row r="7" spans="2:17" x14ac:dyDescent="0.2">
      <c r="F7" s="5"/>
    </row>
    <row r="8" spans="2:17" x14ac:dyDescent="0.2">
      <c r="B8" s="2" t="s">
        <v>45</v>
      </c>
      <c r="F8" s="5"/>
    </row>
    <row r="9" spans="2:17" x14ac:dyDescent="0.2">
      <c r="F9" s="5"/>
    </row>
    <row r="10" spans="2:17" x14ac:dyDescent="0.2">
      <c r="B10" s="4" t="s">
        <v>46</v>
      </c>
      <c r="C10" s="6">
        <f>全体計算シート!E13</f>
        <v>13600</v>
      </c>
      <c r="F10" s="5"/>
    </row>
    <row r="11" spans="2:17" ht="16.5" x14ac:dyDescent="0.2">
      <c r="B11" s="5" t="s">
        <v>47</v>
      </c>
      <c r="C11" s="6">
        <f>全体計算シート!E10</f>
        <v>0</v>
      </c>
      <c r="F11" s="5"/>
    </row>
    <row r="12" spans="2:17" ht="16.5" x14ac:dyDescent="0.2">
      <c r="B12" s="7" t="s">
        <v>48</v>
      </c>
      <c r="C12" s="6">
        <f>全体計算シート!E11</f>
        <v>0</v>
      </c>
      <c r="F12" s="5"/>
    </row>
    <row r="13" spans="2:17" ht="16.5" x14ac:dyDescent="0.2">
      <c r="B13" s="7" t="s">
        <v>49</v>
      </c>
      <c r="C13" s="6">
        <f>全体計算シート!E12</f>
        <v>12</v>
      </c>
      <c r="F13" s="5"/>
    </row>
    <row r="14" spans="2:17" x14ac:dyDescent="0.2">
      <c r="B14" s="4"/>
      <c r="C14" s="8"/>
      <c r="F14" s="5"/>
    </row>
    <row r="15" spans="2:17" x14ac:dyDescent="0.2">
      <c r="B15" s="5" t="s">
        <v>50</v>
      </c>
      <c r="C15" s="6">
        <f>全体計算シート!E14</f>
        <v>20</v>
      </c>
      <c r="D15" s="9">
        <f t="shared" ref="D15:Q17" si="0">$C15</f>
        <v>20</v>
      </c>
      <c r="E15" s="9">
        <f t="shared" si="0"/>
        <v>20</v>
      </c>
      <c r="F15" s="9">
        <f t="shared" si="0"/>
        <v>20</v>
      </c>
      <c r="G15" s="9">
        <f t="shared" si="0"/>
        <v>20</v>
      </c>
      <c r="H15" s="9">
        <f t="shared" si="0"/>
        <v>20</v>
      </c>
      <c r="I15" s="9">
        <f t="shared" si="0"/>
        <v>20</v>
      </c>
      <c r="J15" s="9">
        <f t="shared" si="0"/>
        <v>20</v>
      </c>
      <c r="K15" s="9">
        <f t="shared" si="0"/>
        <v>20</v>
      </c>
      <c r="L15" s="9">
        <f t="shared" si="0"/>
        <v>20</v>
      </c>
      <c r="M15" s="9">
        <f t="shared" si="0"/>
        <v>20</v>
      </c>
      <c r="N15" s="9">
        <f t="shared" si="0"/>
        <v>20</v>
      </c>
      <c r="O15" s="9">
        <f t="shared" si="0"/>
        <v>20</v>
      </c>
      <c r="P15" s="9">
        <f t="shared" si="0"/>
        <v>20</v>
      </c>
      <c r="Q15" s="9">
        <f t="shared" si="0"/>
        <v>20</v>
      </c>
    </row>
    <row r="16" spans="2:17" x14ac:dyDescent="0.2">
      <c r="B16" s="5" t="s">
        <v>51</v>
      </c>
      <c r="C16" s="6">
        <f>全体計算シート!E15</f>
        <v>20</v>
      </c>
      <c r="D16" s="9">
        <f t="shared" si="0"/>
        <v>20</v>
      </c>
      <c r="E16" s="9">
        <f t="shared" si="0"/>
        <v>20</v>
      </c>
      <c r="F16" s="9">
        <f t="shared" si="0"/>
        <v>20</v>
      </c>
      <c r="G16" s="9">
        <f t="shared" si="0"/>
        <v>20</v>
      </c>
      <c r="H16" s="9">
        <f t="shared" si="0"/>
        <v>20</v>
      </c>
      <c r="I16" s="9">
        <f t="shared" si="0"/>
        <v>20</v>
      </c>
      <c r="J16" s="9">
        <f t="shared" si="0"/>
        <v>20</v>
      </c>
      <c r="K16" s="9">
        <f t="shared" si="0"/>
        <v>20</v>
      </c>
      <c r="L16" s="9">
        <f t="shared" si="0"/>
        <v>20</v>
      </c>
      <c r="M16" s="9">
        <f t="shared" si="0"/>
        <v>20</v>
      </c>
      <c r="N16" s="9">
        <f t="shared" si="0"/>
        <v>20</v>
      </c>
      <c r="O16" s="9">
        <f t="shared" si="0"/>
        <v>20</v>
      </c>
      <c r="P16" s="9">
        <f t="shared" si="0"/>
        <v>20</v>
      </c>
      <c r="Q16" s="9">
        <f t="shared" si="0"/>
        <v>20</v>
      </c>
    </row>
    <row r="17" spans="2:17" x14ac:dyDescent="0.2">
      <c r="B17" s="5" t="s">
        <v>52</v>
      </c>
      <c r="C17" s="6">
        <f>全体計算シート!E16</f>
        <v>10</v>
      </c>
      <c r="D17" s="9">
        <f t="shared" si="0"/>
        <v>10</v>
      </c>
      <c r="E17" s="9">
        <f t="shared" si="0"/>
        <v>10</v>
      </c>
      <c r="F17" s="9">
        <f t="shared" si="0"/>
        <v>10</v>
      </c>
      <c r="G17" s="9">
        <f t="shared" si="0"/>
        <v>10</v>
      </c>
      <c r="H17" s="9">
        <f t="shared" si="0"/>
        <v>10</v>
      </c>
      <c r="I17" s="9">
        <f t="shared" si="0"/>
        <v>10</v>
      </c>
      <c r="J17" s="9">
        <f t="shared" si="0"/>
        <v>10</v>
      </c>
      <c r="K17" s="9">
        <f t="shared" si="0"/>
        <v>10</v>
      </c>
      <c r="L17" s="9">
        <f t="shared" si="0"/>
        <v>10</v>
      </c>
      <c r="M17" s="9">
        <f t="shared" si="0"/>
        <v>10</v>
      </c>
      <c r="N17" s="9">
        <f t="shared" si="0"/>
        <v>10</v>
      </c>
      <c r="O17" s="9">
        <f t="shared" si="0"/>
        <v>10</v>
      </c>
      <c r="P17" s="9">
        <f t="shared" si="0"/>
        <v>10</v>
      </c>
      <c r="Q17" s="9">
        <f t="shared" si="0"/>
        <v>10</v>
      </c>
    </row>
    <row r="18" spans="2:17" x14ac:dyDescent="0.2">
      <c r="B18" s="5" t="s">
        <v>53</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2:17" x14ac:dyDescent="0.2">
      <c r="B19" s="2" t="s">
        <v>54</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2:17" x14ac:dyDescent="0.2">
      <c r="D20" s="9">
        <f>D19-$C12</f>
        <v>3</v>
      </c>
      <c r="E20" s="9">
        <f t="shared" ref="E20:Q20" si="2">E19-$C12</f>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2:17" x14ac:dyDescent="0.2">
      <c r="B21" s="5" t="s">
        <v>55</v>
      </c>
      <c r="C21" s="6">
        <f>全体計算シート!C26</f>
        <v>1</v>
      </c>
      <c r="D21" s="9">
        <f t="shared" ref="D21:Q21" si="3">$C21-$C13</f>
        <v>-11</v>
      </c>
      <c r="E21" s="9">
        <f t="shared" si="3"/>
        <v>-11</v>
      </c>
      <c r="F21" s="9">
        <f t="shared" si="3"/>
        <v>-11</v>
      </c>
      <c r="G21" s="9">
        <f t="shared" si="3"/>
        <v>-11</v>
      </c>
      <c r="H21" s="9">
        <f t="shared" si="3"/>
        <v>-11</v>
      </c>
      <c r="I21" s="9">
        <f t="shared" si="3"/>
        <v>-11</v>
      </c>
      <c r="J21" s="9">
        <f t="shared" si="3"/>
        <v>-11</v>
      </c>
      <c r="K21" s="9">
        <f t="shared" si="3"/>
        <v>-11</v>
      </c>
      <c r="L21" s="9">
        <f t="shared" si="3"/>
        <v>-11</v>
      </c>
      <c r="M21" s="9">
        <f t="shared" si="3"/>
        <v>-11</v>
      </c>
      <c r="N21" s="9">
        <f t="shared" si="3"/>
        <v>-11</v>
      </c>
      <c r="O21" s="9">
        <f t="shared" si="3"/>
        <v>-11</v>
      </c>
      <c r="P21" s="9">
        <f t="shared" si="3"/>
        <v>-11</v>
      </c>
      <c r="Q21" s="9">
        <f t="shared" si="3"/>
        <v>-11</v>
      </c>
    </row>
    <row r="23" spans="2:17" x14ac:dyDescent="0.2">
      <c r="B23" s="10" t="s">
        <v>56</v>
      </c>
      <c r="C23" s="10"/>
      <c r="D23" s="11">
        <f t="shared" ref="D23:Q23" si="4">ATAN(($D$15-2*D$18)*($D$16-2*D$20)/(2*D$21*SQRT(POWER(($D$15-2*D$18),2)+POWER(($D$16-2*D$20),2)+4*POWER(D$21,2))))</f>
        <v>-0.36949175799524836</v>
      </c>
      <c r="E23" s="11">
        <f t="shared" si="4"/>
        <v>-0.32795827989304338</v>
      </c>
      <c r="F23" s="11">
        <f t="shared" si="4"/>
        <v>-0.28207993553724825</v>
      </c>
      <c r="G23" s="11">
        <f t="shared" si="4"/>
        <v>-0.23195567468723469</v>
      </c>
      <c r="H23" s="11">
        <f t="shared" si="4"/>
        <v>-0.17792927416961693</v>
      </c>
      <c r="I23" s="11">
        <f t="shared" si="4"/>
        <v>-0.12062366858010272</v>
      </c>
      <c r="J23" s="11">
        <f t="shared" si="4"/>
        <v>-6.0938642370187902E-2</v>
      </c>
      <c r="K23" s="11">
        <f t="shared" si="4"/>
        <v>0</v>
      </c>
      <c r="L23" s="11">
        <f t="shared" si="4"/>
        <v>6.0938642370187902E-2</v>
      </c>
      <c r="M23" s="11">
        <f t="shared" si="4"/>
        <v>0.12062366858010272</v>
      </c>
      <c r="N23" s="11">
        <f t="shared" si="4"/>
        <v>0.17792927416961693</v>
      </c>
      <c r="O23" s="11">
        <f t="shared" si="4"/>
        <v>0.23195567468723469</v>
      </c>
      <c r="P23" s="11">
        <f t="shared" si="4"/>
        <v>0.28207993553724825</v>
      </c>
      <c r="Q23" s="11">
        <f t="shared" si="4"/>
        <v>0.32795827989304338</v>
      </c>
    </row>
    <row r="24" spans="2:17" x14ac:dyDescent="0.2">
      <c r="B24" s="10" t="s">
        <v>57</v>
      </c>
      <c r="C24" s="10"/>
      <c r="D24" s="11">
        <f t="shared" ref="D24:Q24" si="5">ATAN(($D$15+2*D$18)*($D$16-2*D$20)/(2*D$21*SQRT(POWER(($D$15+2*D$18),2)+POWER(($D$16-2*D$20),2)+4*POWER(D$21,2))))</f>
        <v>-0.36949175799524836</v>
      </c>
      <c r="E24" s="11">
        <f t="shared" si="5"/>
        <v>-0.32795827989304338</v>
      </c>
      <c r="F24" s="11">
        <f t="shared" si="5"/>
        <v>-0.28207993553724825</v>
      </c>
      <c r="G24" s="11">
        <f t="shared" si="5"/>
        <v>-0.23195567468723469</v>
      </c>
      <c r="H24" s="11">
        <f t="shared" si="5"/>
        <v>-0.17792927416961693</v>
      </c>
      <c r="I24" s="11">
        <f t="shared" si="5"/>
        <v>-0.12062366858010272</v>
      </c>
      <c r="J24" s="11">
        <f t="shared" si="5"/>
        <v>-6.0938642370187902E-2</v>
      </c>
      <c r="K24" s="11">
        <f t="shared" si="5"/>
        <v>0</v>
      </c>
      <c r="L24" s="11">
        <f t="shared" si="5"/>
        <v>6.0938642370187902E-2</v>
      </c>
      <c r="M24" s="11">
        <f t="shared" si="5"/>
        <v>0.12062366858010272</v>
      </c>
      <c r="N24" s="11">
        <f t="shared" si="5"/>
        <v>0.17792927416961693</v>
      </c>
      <c r="O24" s="11">
        <f t="shared" si="5"/>
        <v>0.23195567468723469</v>
      </c>
      <c r="P24" s="11">
        <f t="shared" si="5"/>
        <v>0.28207993553724825</v>
      </c>
      <c r="Q24" s="11">
        <f t="shared" si="5"/>
        <v>0.32795827989304338</v>
      </c>
    </row>
    <row r="25" spans="2:17" x14ac:dyDescent="0.2">
      <c r="B25" s="10" t="s">
        <v>58</v>
      </c>
      <c r="C25" s="10"/>
      <c r="D25" s="11">
        <f t="shared" ref="D25:Q25" si="6">ATAN(($D$15-2*D$18)*($D$16+2*D$20)/(2*D$21*SQRT(POWER(($D$15-2*D$18),2)+POWER(($D$16+2*D$20),2)+4*POWER(D$21,2))))</f>
        <v>-0.53926936847426121</v>
      </c>
      <c r="E25" s="11">
        <f t="shared" si="6"/>
        <v>-0.55734510354366906</v>
      </c>
      <c r="F25" s="11">
        <f t="shared" si="6"/>
        <v>-0.57334680740727328</v>
      </c>
      <c r="G25" s="11">
        <f t="shared" si="6"/>
        <v>-0.58753442040173531</v>
      </c>
      <c r="H25" s="11">
        <f t="shared" si="6"/>
        <v>-0.60013756260269124</v>
      </c>
      <c r="I25" s="11">
        <f t="shared" si="6"/>
        <v>-0.61135734247526907</v>
      </c>
      <c r="J25" s="11">
        <f t="shared" si="6"/>
        <v>-0.62136887963411291</v>
      </c>
      <c r="K25" s="11">
        <f t="shared" si="6"/>
        <v>-0.63032409346715623</v>
      </c>
      <c r="L25" s="11">
        <f t="shared" si="6"/>
        <v>-0.6383544862560131</v>
      </c>
      <c r="M25" s="11">
        <f t="shared" si="6"/>
        <v>-0.64557376824088109</v>
      </c>
      <c r="N25" s="11">
        <f t="shared" si="6"/>
        <v>-0.65208024876356885</v>
      </c>
      <c r="O25" s="11">
        <f t="shared" si="6"/>
        <v>-0.65795896513815033</v>
      </c>
      <c r="P25" s="11">
        <f t="shared" si="6"/>
        <v>-0.66328354893514985</v>
      </c>
      <c r="Q25" s="11">
        <f t="shared" si="6"/>
        <v>-0.66811784479460268</v>
      </c>
    </row>
    <row r="26" spans="2:17" x14ac:dyDescent="0.2">
      <c r="B26" s="10" t="s">
        <v>59</v>
      </c>
      <c r="C26" s="10"/>
      <c r="D26" s="11">
        <f t="shared" ref="D26:Q26" si="7">ATAN(($D$15+2*D$18)*($D$16+2*D$20)/(2*$D$21*SQRT(POWER(($D$15+2*D$18),2)+POWER(($D$16+2*D$20),2)+4*POWER(D$21,2))))</f>
        <v>-0.53926936847426121</v>
      </c>
      <c r="E26" s="11">
        <f t="shared" si="7"/>
        <v>-0.55734510354366906</v>
      </c>
      <c r="F26" s="11">
        <f t="shared" si="7"/>
        <v>-0.57334680740727328</v>
      </c>
      <c r="G26" s="11">
        <f t="shared" si="7"/>
        <v>-0.58753442040173531</v>
      </c>
      <c r="H26" s="11">
        <f t="shared" si="7"/>
        <v>-0.60013756260269124</v>
      </c>
      <c r="I26" s="11">
        <f t="shared" si="7"/>
        <v>-0.61135734247526907</v>
      </c>
      <c r="J26" s="11">
        <f t="shared" si="7"/>
        <v>-0.62136887963411291</v>
      </c>
      <c r="K26" s="11">
        <f t="shared" si="7"/>
        <v>-0.63032409346715623</v>
      </c>
      <c r="L26" s="11">
        <f t="shared" si="7"/>
        <v>-0.6383544862560131</v>
      </c>
      <c r="M26" s="11">
        <f t="shared" si="7"/>
        <v>-0.64557376824088109</v>
      </c>
      <c r="N26" s="11">
        <f t="shared" si="7"/>
        <v>-0.65208024876356885</v>
      </c>
      <c r="O26" s="11">
        <f t="shared" si="7"/>
        <v>-0.65795896513815033</v>
      </c>
      <c r="P26" s="11">
        <f t="shared" si="7"/>
        <v>-0.66328354893514985</v>
      </c>
      <c r="Q26" s="11">
        <f t="shared" si="7"/>
        <v>-0.66811784479460268</v>
      </c>
    </row>
    <row r="27" spans="2:17" x14ac:dyDescent="0.2">
      <c r="B27" s="2" t="s">
        <v>60</v>
      </c>
      <c r="D27" s="12">
        <f t="shared" ref="D27:Q27" si="8">$C$10/4/PI()*SUM(D$23:D$26)</f>
        <v>-1967.0200249963889</v>
      </c>
      <c r="E27" s="12">
        <f t="shared" si="8"/>
        <v>-1916.2455706950802</v>
      </c>
      <c r="F27" s="12">
        <f t="shared" si="8"/>
        <v>-1851.5773664596418</v>
      </c>
      <c r="G27" s="12">
        <f t="shared" si="8"/>
        <v>-1773.7922324962944</v>
      </c>
      <c r="H27" s="12">
        <f t="shared" si="8"/>
        <v>-1684.1312905433531</v>
      </c>
      <c r="I27" s="12">
        <f t="shared" si="8"/>
        <v>-1584.3781877605736</v>
      </c>
      <c r="J27" s="12">
        <f t="shared" si="8"/>
        <v>-1476.8595617664264</v>
      </c>
      <c r="K27" s="12">
        <f t="shared" si="8"/>
        <v>-1364.3410550629346</v>
      </c>
      <c r="L27" s="12">
        <f t="shared" si="8"/>
        <v>-1249.8207665264986</v>
      </c>
      <c r="M27" s="12">
        <f t="shared" si="8"/>
        <v>-1136.2582840313053</v>
      </c>
      <c r="N27" s="12">
        <f t="shared" si="8"/>
        <v>-1026.3032107471531</v>
      </c>
      <c r="O27" s="12">
        <f t="shared" si="8"/>
        <v>-922.08720050198883</v>
      </c>
      <c r="P27" s="12">
        <f t="shared" si="8"/>
        <v>-825.11797579604354</v>
      </c>
      <c r="Q27" s="12">
        <f t="shared" si="8"/>
        <v>-736.27783623937319</v>
      </c>
    </row>
    <row r="29" spans="2:17" x14ac:dyDescent="0.2">
      <c r="D29" s="11">
        <f t="shared" ref="D29:Q29" si="9">ATAN(($D$15-2*D$18)*($D$16-2*D$20)/(2*(D$21+D$17)*SQRT(POWER(($D$15-2*D$18),2)+POWER(($D$16-2*D$20),2)+4*POWER((D$21+D$17),2))))</f>
        <v>-1.397586024485264</v>
      </c>
      <c r="E29" s="11">
        <f t="shared" si="9"/>
        <v>-1.378137588057524</v>
      </c>
      <c r="F29" s="11">
        <f t="shared" si="9"/>
        <v>-1.349958372652029</v>
      </c>
      <c r="G29" s="11">
        <f t="shared" si="9"/>
        <v>-1.3066964766547751</v>
      </c>
      <c r="H29" s="11">
        <f t="shared" si="9"/>
        <v>-1.2344752711098343</v>
      </c>
      <c r="I29" s="11">
        <f t="shared" si="9"/>
        <v>-1.0973195516735665</v>
      </c>
      <c r="J29" s="11">
        <f t="shared" si="9"/>
        <v>-0.78044758746186282</v>
      </c>
      <c r="K29" s="11">
        <f t="shared" si="9"/>
        <v>0</v>
      </c>
      <c r="L29" s="11">
        <f t="shared" si="9"/>
        <v>0.78044758746186282</v>
      </c>
      <c r="M29" s="11">
        <f t="shared" si="9"/>
        <v>1.0973195516735665</v>
      </c>
      <c r="N29" s="11">
        <f t="shared" si="9"/>
        <v>1.2344752711098343</v>
      </c>
      <c r="O29" s="11">
        <f t="shared" si="9"/>
        <v>1.3066964766547751</v>
      </c>
      <c r="P29" s="11">
        <f t="shared" si="9"/>
        <v>1.349958372652029</v>
      </c>
      <c r="Q29" s="11">
        <f t="shared" si="9"/>
        <v>1.378137588057524</v>
      </c>
    </row>
    <row r="30" spans="2:17" x14ac:dyDescent="0.2">
      <c r="D30" s="11">
        <f t="shared" ref="D30:Q30" si="10">ATAN(($D$15+2*D$18)*($D$16-2*D$20)/(2*(D$21+D$17)*SQRT(POWER(($D$15+2*D$18),2)+POWER(($D$16-2*D$20),2)+4*POWER(D$21+D$17,2))))</f>
        <v>-1.397586024485264</v>
      </c>
      <c r="E30" s="11">
        <f t="shared" si="10"/>
        <v>-1.378137588057524</v>
      </c>
      <c r="F30" s="11">
        <f t="shared" si="10"/>
        <v>-1.349958372652029</v>
      </c>
      <c r="G30" s="11">
        <f t="shared" si="10"/>
        <v>-1.3066964766547751</v>
      </c>
      <c r="H30" s="11">
        <f t="shared" si="10"/>
        <v>-1.2344752711098343</v>
      </c>
      <c r="I30" s="11">
        <f t="shared" si="10"/>
        <v>-1.0973195516735665</v>
      </c>
      <c r="J30" s="11">
        <f t="shared" si="10"/>
        <v>-0.78044758746186282</v>
      </c>
      <c r="K30" s="11">
        <f t="shared" si="10"/>
        <v>0</v>
      </c>
      <c r="L30" s="11">
        <f t="shared" si="10"/>
        <v>0.78044758746186282</v>
      </c>
      <c r="M30" s="11">
        <f t="shared" si="10"/>
        <v>1.0973195516735665</v>
      </c>
      <c r="N30" s="11">
        <f t="shared" si="10"/>
        <v>1.2344752711098343</v>
      </c>
      <c r="O30" s="11">
        <f t="shared" si="10"/>
        <v>1.3066964766547751</v>
      </c>
      <c r="P30" s="11">
        <f t="shared" si="10"/>
        <v>1.349958372652029</v>
      </c>
      <c r="Q30" s="11">
        <f t="shared" si="10"/>
        <v>1.378137588057524</v>
      </c>
    </row>
    <row r="31" spans="2:17" x14ac:dyDescent="0.2">
      <c r="D31" s="11">
        <f t="shared" ref="D31:Q31" si="11">ATAN(($D$15-2*D$18)*($D$16+2*D$20)/(2*(D$21+D$17)*SQRT(POWER(($D$15-2*D$18),2)+POWER(($D$16+2*D$20),2)+4*POWER(D$21+D$17,2))))</f>
        <v>-1.4450655566856698</v>
      </c>
      <c r="E31" s="11">
        <f t="shared" si="11"/>
        <v>-1.4483147325995875</v>
      </c>
      <c r="F31" s="11">
        <f t="shared" si="11"/>
        <v>-1.451002865706134</v>
      </c>
      <c r="G31" s="11">
        <f t="shared" si="11"/>
        <v>-1.4532504415899177</v>
      </c>
      <c r="H31" s="11">
        <f t="shared" si="11"/>
        <v>-1.4551475246732892</v>
      </c>
      <c r="I31" s="11">
        <f t="shared" si="11"/>
        <v>-1.4567624875140301</v>
      </c>
      <c r="J31" s="11">
        <f t="shared" si="11"/>
        <v>-1.4581479566960449</v>
      </c>
      <c r="K31" s="11">
        <f t="shared" si="11"/>
        <v>-1.4593449458626631</v>
      </c>
      <c r="L31" s="11">
        <f t="shared" si="11"/>
        <v>-1.4603857808003913</v>
      </c>
      <c r="M31" s="11">
        <f t="shared" si="11"/>
        <v>-1.4612962032487913</v>
      </c>
      <c r="N31" s="11">
        <f t="shared" si="11"/>
        <v>-1.4620969061961997</v>
      </c>
      <c r="O31" s="11">
        <f t="shared" si="11"/>
        <v>-1.4628046692050667</v>
      </c>
      <c r="P31" s="11">
        <f t="shared" si="11"/>
        <v>-1.4634332081810211</v>
      </c>
      <c r="Q31" s="11">
        <f t="shared" si="11"/>
        <v>-1.4639938185203212</v>
      </c>
    </row>
    <row r="32" spans="2:17" x14ac:dyDescent="0.2">
      <c r="D32" s="11">
        <f t="shared" ref="D32:Q32" si="12">ATAN(($D$15+2*D$18)*($D$16+2*D$20)/(2*($D$21+D$17)*SQRT(POWER(($D$15+2*D$18),2)+POWER(($D$16+2*D$20),2)+4*POWER(D$21+D$17,2))))</f>
        <v>-1.4450655566856698</v>
      </c>
      <c r="E32" s="11">
        <f t="shared" si="12"/>
        <v>-1.4483147325995875</v>
      </c>
      <c r="F32" s="11">
        <f t="shared" si="12"/>
        <v>-1.451002865706134</v>
      </c>
      <c r="G32" s="11">
        <f t="shared" si="12"/>
        <v>-1.4532504415899177</v>
      </c>
      <c r="H32" s="11">
        <f t="shared" si="12"/>
        <v>-1.4551475246732892</v>
      </c>
      <c r="I32" s="11">
        <f t="shared" si="12"/>
        <v>-1.4567624875140301</v>
      </c>
      <c r="J32" s="11">
        <f t="shared" si="12"/>
        <v>-1.4581479566960449</v>
      </c>
      <c r="K32" s="11">
        <f t="shared" si="12"/>
        <v>-1.4593449458626631</v>
      </c>
      <c r="L32" s="11">
        <f t="shared" si="12"/>
        <v>-1.4603857808003913</v>
      </c>
      <c r="M32" s="11">
        <f t="shared" si="12"/>
        <v>-1.4612962032487913</v>
      </c>
      <c r="N32" s="11">
        <f t="shared" si="12"/>
        <v>-1.4620969061961997</v>
      </c>
      <c r="O32" s="11">
        <f t="shared" si="12"/>
        <v>-1.4628046692050667</v>
      </c>
      <c r="P32" s="11">
        <f t="shared" si="12"/>
        <v>-1.4634332081810211</v>
      </c>
      <c r="Q32" s="11">
        <f t="shared" si="12"/>
        <v>-1.4639938185203212</v>
      </c>
    </row>
    <row r="33" spans="1:17" x14ac:dyDescent="0.2">
      <c r="B33" s="2" t="s">
        <v>61</v>
      </c>
      <c r="D33" s="12">
        <f t="shared" ref="D33:Q33" si="13">$C$10/4/PI()*SUM(D$29:D$32)</f>
        <v>-6152.9398885863093</v>
      </c>
      <c r="E33" s="12">
        <f t="shared" si="13"/>
        <v>-6117.8764721474781</v>
      </c>
      <c r="F33" s="12">
        <f t="shared" si="13"/>
        <v>-6062.7008403115751</v>
      </c>
      <c r="G33" s="12">
        <f t="shared" si="13"/>
        <v>-5973.9250480544506</v>
      </c>
      <c r="H33" s="12">
        <f t="shared" si="13"/>
        <v>-5821.7079768207741</v>
      </c>
      <c r="I33" s="12">
        <f t="shared" si="13"/>
        <v>-5528.3290297455023</v>
      </c>
      <c r="J33" s="12">
        <f t="shared" si="13"/>
        <v>-4845.4562315326239</v>
      </c>
      <c r="K33" s="12">
        <f t="shared" si="13"/>
        <v>-3158.7626806189546</v>
      </c>
      <c r="L33" s="12">
        <f t="shared" si="13"/>
        <v>-1471.7311327484751</v>
      </c>
      <c r="M33" s="12">
        <f t="shared" si="13"/>
        <v>-787.83009244797586</v>
      </c>
      <c r="N33" s="12">
        <f t="shared" si="13"/>
        <v>-492.68867394970323</v>
      </c>
      <c r="O33" s="12">
        <f t="shared" si="13"/>
        <v>-337.89731082067618</v>
      </c>
      <c r="P33" s="12">
        <f t="shared" si="13"/>
        <v>-245.61710147731327</v>
      </c>
      <c r="Q33" s="12">
        <f t="shared" si="13"/>
        <v>-185.83643123811956</v>
      </c>
    </row>
    <row r="34" spans="1:17" ht="15" x14ac:dyDescent="0.25">
      <c r="B34" s="5" t="s">
        <v>62</v>
      </c>
      <c r="D34" s="13">
        <f t="shared" ref="D34:Q34" si="14">(D27-D33)/10</f>
        <v>418.59198635899202</v>
      </c>
      <c r="E34" s="13">
        <f t="shared" si="14"/>
        <v>420.16309014523978</v>
      </c>
      <c r="F34" s="13">
        <f t="shared" si="14"/>
        <v>421.11234738519335</v>
      </c>
      <c r="G34" s="13">
        <f t="shared" si="14"/>
        <v>420.01328155581558</v>
      </c>
      <c r="H34" s="13">
        <f t="shared" si="14"/>
        <v>413.75766862774208</v>
      </c>
      <c r="I34" s="13">
        <f t="shared" si="14"/>
        <v>394.3950841984929</v>
      </c>
      <c r="J34" s="13">
        <f t="shared" si="14"/>
        <v>336.85966697661974</v>
      </c>
      <c r="K34" s="13">
        <f t="shared" si="14"/>
        <v>179.44216255560201</v>
      </c>
      <c r="L34" s="13">
        <f t="shared" si="14"/>
        <v>22.191036622197657</v>
      </c>
      <c r="M34" s="13">
        <f t="shared" si="14"/>
        <v>-34.842819158332944</v>
      </c>
      <c r="N34" s="13">
        <f t="shared" si="14"/>
        <v>-53.36145367974499</v>
      </c>
      <c r="O34" s="13">
        <f t="shared" si="14"/>
        <v>-58.418988968131274</v>
      </c>
      <c r="P34" s="13">
        <f t="shared" si="14"/>
        <v>-57.950087431873023</v>
      </c>
      <c r="Q34" s="13">
        <f t="shared" si="14"/>
        <v>-55.044140500125366</v>
      </c>
    </row>
    <row r="37" spans="1:17" x14ac:dyDescent="0.2">
      <c r="A37" s="89" t="s">
        <v>122</v>
      </c>
      <c r="B37" s="2" t="s">
        <v>118</v>
      </c>
      <c r="D37" s="39">
        <f>(D$16+2*D$20)+SQRT(POWER((D$16+2*D$20),2)+POWER((D$15-2*D$18),2)+4*POWER(D$21,2))</f>
        <v>65.496835316263002</v>
      </c>
      <c r="E37" s="39">
        <f t="shared" ref="E37:Q37" si="15">(E$16+2*E$20)+SQRT(POWER((E$16+2*E$20),2)+POWER((E$15-2*E$18),2)+4*POWER(E$21,2))</f>
        <v>68.84115571332427</v>
      </c>
      <c r="F37" s="39">
        <f t="shared" si="15"/>
        <v>72.237424163885748</v>
      </c>
      <c r="G37" s="39">
        <f t="shared" si="15"/>
        <v>75.680659335683117</v>
      </c>
      <c r="H37" s="39">
        <f t="shared" si="15"/>
        <v>79.166359162544865</v>
      </c>
      <c r="I37" s="39">
        <f t="shared" si="15"/>
        <v>82.690470119715002</v>
      </c>
      <c r="J37" s="39">
        <f t="shared" si="15"/>
        <v>86.249352327259274</v>
      </c>
      <c r="K37" s="39">
        <f t="shared" si="15"/>
        <v>89.839743177508439</v>
      </c>
      <c r="L37" s="39">
        <f t="shared" si="15"/>
        <v>93.458721321074421</v>
      </c>
      <c r="M37" s="39">
        <f t="shared" si="15"/>
        <v>97.103672189407007</v>
      </c>
      <c r="N37" s="39">
        <f t="shared" si="15"/>
        <v>100.77225575051662</v>
      </c>
      <c r="O37" s="39">
        <f t="shared" si="15"/>
        <v>104.46237685397242</v>
      </c>
      <c r="P37" s="39">
        <f t="shared" si="15"/>
        <v>108.17215828899594</v>
      </c>
      <c r="Q37" s="39">
        <f t="shared" si="15"/>
        <v>111.89991652748775</v>
      </c>
    </row>
    <row r="38" spans="1:17" x14ac:dyDescent="0.2">
      <c r="A38" s="89"/>
      <c r="B38" s="2" t="s">
        <v>120</v>
      </c>
      <c r="D38" s="39">
        <f>(D$16-2*D$20)-SQRT(POWER((D$16-2*D$20),2)+POWER((D$15-2*D$18),2)+4*POWER(D$21,2))</f>
        <v>-18.863353450309965</v>
      </c>
      <c r="E38" s="39">
        <f t="shared" ref="E38:Q38" si="16">(E$16-2*E$20)-SQRT(POWER((E$16-2*E$20),2)+POWER((E$15-2*E$18),2)+4*POWER(E$21,2))</f>
        <v>-20.062439083762797</v>
      </c>
      <c r="F38" s="39">
        <f t="shared" si="16"/>
        <v>-21.368774282716245</v>
      </c>
      <c r="G38" s="39">
        <f t="shared" si="16"/>
        <v>-22.789608636681304</v>
      </c>
      <c r="H38" s="39">
        <f t="shared" si="16"/>
        <v>-24.331501776206203</v>
      </c>
      <c r="I38" s="39">
        <f t="shared" si="16"/>
        <v>-26</v>
      </c>
      <c r="J38" s="39">
        <f t="shared" si="16"/>
        <v>-27.799328851502679</v>
      </c>
      <c r="K38" s="39">
        <f t="shared" si="16"/>
        <v>-29.732137494637012</v>
      </c>
      <c r="L38" s="39">
        <f t="shared" si="16"/>
        <v>-31.799328851502679</v>
      </c>
      <c r="M38" s="39">
        <f t="shared" si="16"/>
        <v>-34</v>
      </c>
      <c r="N38" s="39">
        <f t="shared" si="16"/>
        <v>-36.331501776206203</v>
      </c>
      <c r="O38" s="39">
        <f t="shared" si="16"/>
        <v>-38.789608636681308</v>
      </c>
      <c r="P38" s="39">
        <f t="shared" si="16"/>
        <v>-41.368774282716245</v>
      </c>
      <c r="Q38" s="39">
        <f t="shared" si="16"/>
        <v>-44.062439083762797</v>
      </c>
    </row>
    <row r="39" spans="1:17" x14ac:dyDescent="0.2">
      <c r="A39" s="89"/>
      <c r="B39" s="2" t="s">
        <v>119</v>
      </c>
      <c r="D39" s="39">
        <f>(D$16-2*D$20)-SQRT(POWER((D$16-2*D$20),2)+POWER((D$15+2*D$18),2)+4*POWER(D$21,2))</f>
        <v>-18.863353450309965</v>
      </c>
      <c r="E39" s="39">
        <f t="shared" ref="E39:Q39" si="17">(E$16-2*E$20)-SQRT(POWER((E$16-2*E$20),2)+POWER((E$15+2*E$18),2)+4*POWER(E$21,2))</f>
        <v>-20.062439083762797</v>
      </c>
      <c r="F39" s="39">
        <f t="shared" si="17"/>
        <v>-21.368774282716245</v>
      </c>
      <c r="G39" s="39">
        <f t="shared" si="17"/>
        <v>-22.789608636681304</v>
      </c>
      <c r="H39" s="39">
        <f t="shared" si="17"/>
        <v>-24.331501776206203</v>
      </c>
      <c r="I39" s="39">
        <f t="shared" si="17"/>
        <v>-26</v>
      </c>
      <c r="J39" s="39">
        <f t="shared" si="17"/>
        <v>-27.799328851502679</v>
      </c>
      <c r="K39" s="39">
        <f t="shared" si="17"/>
        <v>-29.732137494637012</v>
      </c>
      <c r="L39" s="39">
        <f t="shared" si="17"/>
        <v>-31.799328851502679</v>
      </c>
      <c r="M39" s="39">
        <f t="shared" si="17"/>
        <v>-34</v>
      </c>
      <c r="N39" s="39">
        <f t="shared" si="17"/>
        <v>-36.331501776206203</v>
      </c>
      <c r="O39" s="39">
        <f t="shared" si="17"/>
        <v>-38.789608636681308</v>
      </c>
      <c r="P39" s="39">
        <f t="shared" si="17"/>
        <v>-41.368774282716245</v>
      </c>
      <c r="Q39" s="39">
        <f t="shared" si="17"/>
        <v>-44.062439083762797</v>
      </c>
    </row>
    <row r="40" spans="1:17" x14ac:dyDescent="0.2">
      <c r="A40" s="89"/>
      <c r="B40" s="2" t="s">
        <v>121</v>
      </c>
      <c r="D40" s="39">
        <f>(D$16+2*D$20)+SQRT(POWER((D$16+2*D$20),2)+POWER((D$15+2*D$18),2)+4*POWER(D$21,2))</f>
        <v>65.496835316263002</v>
      </c>
      <c r="E40" s="39">
        <f t="shared" ref="E40:Q40" si="18">(E$16+2*E$20)+SQRT(POWER((E$16+2*E$20),2)+POWER((E$15+2*E$18),2)+4*POWER(E$21,2))</f>
        <v>68.84115571332427</v>
      </c>
      <c r="F40" s="39">
        <f t="shared" si="18"/>
        <v>72.237424163885748</v>
      </c>
      <c r="G40" s="39">
        <f t="shared" si="18"/>
        <v>75.680659335683117</v>
      </c>
      <c r="H40" s="39">
        <f t="shared" si="18"/>
        <v>79.166359162544865</v>
      </c>
      <c r="I40" s="39">
        <f t="shared" si="18"/>
        <v>82.690470119715002</v>
      </c>
      <c r="J40" s="39">
        <f t="shared" si="18"/>
        <v>86.249352327259274</v>
      </c>
      <c r="K40" s="39">
        <f t="shared" si="18"/>
        <v>89.839743177508439</v>
      </c>
      <c r="L40" s="39">
        <f t="shared" si="18"/>
        <v>93.458721321074421</v>
      </c>
      <c r="M40" s="39">
        <f t="shared" si="18"/>
        <v>97.103672189407007</v>
      </c>
      <c r="N40" s="39">
        <f t="shared" si="18"/>
        <v>100.77225575051662</v>
      </c>
      <c r="O40" s="39">
        <f t="shared" si="18"/>
        <v>104.46237685397242</v>
      </c>
      <c r="P40" s="39">
        <f t="shared" si="18"/>
        <v>108.17215828899594</v>
      </c>
      <c r="Q40" s="39">
        <f t="shared" si="18"/>
        <v>111.89991652748775</v>
      </c>
    </row>
    <row r="41" spans="1:17" x14ac:dyDescent="0.2">
      <c r="A41" s="89"/>
      <c r="B41" s="2" t="s">
        <v>38</v>
      </c>
      <c r="D41" s="12">
        <f>$C$10/4/PI()*LN(D37/D38*D39/D40)</f>
        <v>0</v>
      </c>
      <c r="E41" s="12">
        <f t="shared" ref="E41:Q41" si="19">$C$10/4/PI()*LN(E37/E38*E39/E40)</f>
        <v>0</v>
      </c>
      <c r="F41" s="12">
        <f t="shared" si="19"/>
        <v>0</v>
      </c>
      <c r="G41" s="12">
        <f t="shared" si="19"/>
        <v>0</v>
      </c>
      <c r="H41" s="12">
        <f t="shared" si="19"/>
        <v>0</v>
      </c>
      <c r="I41" s="12">
        <f t="shared" si="19"/>
        <v>0</v>
      </c>
      <c r="J41" s="12">
        <f t="shared" si="19"/>
        <v>0</v>
      </c>
      <c r="K41" s="12">
        <f t="shared" si="19"/>
        <v>0</v>
      </c>
      <c r="L41" s="12">
        <f t="shared" si="19"/>
        <v>0</v>
      </c>
      <c r="M41" s="12">
        <f t="shared" si="19"/>
        <v>0</v>
      </c>
      <c r="N41" s="12">
        <f t="shared" si="19"/>
        <v>0</v>
      </c>
      <c r="O41" s="12">
        <f t="shared" si="19"/>
        <v>0</v>
      </c>
      <c r="P41" s="12">
        <f t="shared" si="19"/>
        <v>0</v>
      </c>
      <c r="Q41" s="12">
        <f t="shared" si="19"/>
        <v>0</v>
      </c>
    </row>
    <row r="42" spans="1:17" x14ac:dyDescent="0.2">
      <c r="A42" s="89"/>
    </row>
    <row r="43" spans="1:17" x14ac:dyDescent="0.2">
      <c r="A43" s="89"/>
      <c r="B43" s="2" t="s">
        <v>118</v>
      </c>
      <c r="D43" s="39">
        <f>(D$16+2*D$20)+SQRT(POWER((D$16+2*D$20),2)+POWER((D$15-2*D$18),2)+4*POWER((D$21+D$17),2))</f>
        <v>58.863353450309965</v>
      </c>
      <c r="E43" s="39">
        <f t="shared" ref="E43:Q43" si="20">(E$16+2*E$20)+SQRT(POWER((E$16+2*E$20),2)+POWER((E$15-2*E$18),2)+4*POWER((E$21+E$17),2))</f>
        <v>62.467375879228172</v>
      </c>
      <c r="F43" s="39">
        <f t="shared" si="20"/>
        <v>66.110940170535571</v>
      </c>
      <c r="G43" s="39">
        <f t="shared" si="20"/>
        <v>69.788887255382377</v>
      </c>
      <c r="H43" s="39">
        <f t="shared" si="20"/>
        <v>73.496835316263002</v>
      </c>
      <c r="I43" s="39">
        <f t="shared" si="20"/>
        <v>77.231056256176601</v>
      </c>
      <c r="J43" s="39">
        <f t="shared" si="20"/>
        <v>80.988370520409347</v>
      </c>
      <c r="K43" s="39">
        <f t="shared" si="20"/>
        <v>84.766058571198784</v>
      </c>
      <c r="L43" s="39">
        <f t="shared" si="20"/>
        <v>88.561786907291264</v>
      </c>
      <c r="M43" s="39">
        <f t="shared" si="20"/>
        <v>92.373546489791295</v>
      </c>
      <c r="N43" s="39">
        <f t="shared" si="20"/>
        <v>96.19960159204453</v>
      </c>
      <c r="O43" s="39">
        <f t="shared" si="20"/>
        <v>100.03844732503075</v>
      </c>
      <c r="P43" s="39">
        <f t="shared" si="20"/>
        <v>103.88877434122992</v>
      </c>
      <c r="Q43" s="39">
        <f t="shared" si="20"/>
        <v>107.74943945906541</v>
      </c>
    </row>
    <row r="44" spans="1:17" x14ac:dyDescent="0.2">
      <c r="A44" s="89"/>
      <c r="B44" s="2" t="s">
        <v>120</v>
      </c>
      <c r="D44" s="39">
        <f>(D$16-2*D$20)-SQRT(POWER((D$16-2*D$20),2)+POWER((D$15-2*D$18),2)+4*POWER((D$21+D$17),2))</f>
        <v>-10.494897427831781</v>
      </c>
      <c r="E44" s="39">
        <f t="shared" ref="E44:Q44" si="21">(E$16-2*E$20)-SQRT(POWER((E$16-2*E$20),2)+POWER((E$15-2*E$18),2)+4*POWER((E$21+E$17),2))</f>
        <v>-11.409399821439251</v>
      </c>
      <c r="F44" s="39">
        <f t="shared" si="21"/>
        <v>-12.449944320643649</v>
      </c>
      <c r="G44" s="39">
        <f t="shared" si="21"/>
        <v>-13.633307652783937</v>
      </c>
      <c r="H44" s="39">
        <f t="shared" si="21"/>
        <v>-14.976176963403031</v>
      </c>
      <c r="I44" s="39">
        <f t="shared" si="21"/>
        <v>-16.493901531919196</v>
      </c>
      <c r="J44" s="39">
        <f t="shared" si="21"/>
        <v>-18.199009876724155</v>
      </c>
      <c r="K44" s="39">
        <f t="shared" si="21"/>
        <v>-20.09975124224178</v>
      </c>
      <c r="L44" s="39">
        <f t="shared" si="21"/>
        <v>-22.199009876724155</v>
      </c>
      <c r="M44" s="39">
        <f t="shared" si="21"/>
        <v>-24.493901531919196</v>
      </c>
      <c r="N44" s="39">
        <f t="shared" si="21"/>
        <v>-26.976176963403031</v>
      </c>
      <c r="O44" s="39">
        <f t="shared" si="21"/>
        <v>-29.633307652783937</v>
      </c>
      <c r="P44" s="39">
        <f t="shared" si="21"/>
        <v>-32.449944320643652</v>
      </c>
      <c r="Q44" s="39">
        <f t="shared" si="21"/>
        <v>-35.409399821439251</v>
      </c>
    </row>
    <row r="45" spans="1:17" x14ac:dyDescent="0.2">
      <c r="A45" s="89"/>
      <c r="B45" s="2" t="s">
        <v>119</v>
      </c>
      <c r="D45" s="39">
        <f>(D$16-2*D$20)-SQRT(POWER((D$16-2*D$20),2)+POWER((D$15+2*D$18),2)+4*POWER((D$21+D$17),2))</f>
        <v>-10.494897427831781</v>
      </c>
      <c r="E45" s="39">
        <f t="shared" ref="E45:Q45" si="22">(E$16-2*E$20)-SQRT(POWER((E$16-2*E$20),2)+POWER((E$15+2*E$18),2)+4*POWER((E$21+E$17),2))</f>
        <v>-11.409399821439251</v>
      </c>
      <c r="F45" s="39">
        <f t="shared" si="22"/>
        <v>-12.449944320643649</v>
      </c>
      <c r="G45" s="39">
        <f t="shared" si="22"/>
        <v>-13.633307652783937</v>
      </c>
      <c r="H45" s="39">
        <f t="shared" si="22"/>
        <v>-14.976176963403031</v>
      </c>
      <c r="I45" s="39">
        <f t="shared" si="22"/>
        <v>-16.493901531919196</v>
      </c>
      <c r="J45" s="39">
        <f t="shared" si="22"/>
        <v>-18.199009876724155</v>
      </c>
      <c r="K45" s="39">
        <f t="shared" si="22"/>
        <v>-20.09975124224178</v>
      </c>
      <c r="L45" s="39">
        <f t="shared" si="22"/>
        <v>-22.199009876724155</v>
      </c>
      <c r="M45" s="39">
        <f t="shared" si="22"/>
        <v>-24.493901531919196</v>
      </c>
      <c r="N45" s="39">
        <f t="shared" si="22"/>
        <v>-26.976176963403031</v>
      </c>
      <c r="O45" s="39">
        <f t="shared" si="22"/>
        <v>-29.633307652783937</v>
      </c>
      <c r="P45" s="39">
        <f t="shared" si="22"/>
        <v>-32.449944320643652</v>
      </c>
      <c r="Q45" s="39">
        <f t="shared" si="22"/>
        <v>-35.409399821439251</v>
      </c>
    </row>
    <row r="46" spans="1:17" x14ac:dyDescent="0.2">
      <c r="A46" s="89"/>
      <c r="B46" s="2" t="s">
        <v>121</v>
      </c>
      <c r="D46" s="12">
        <f>(D$16+2*D$20)+SQRT(POWER((D$16+2*D$20),2)+POWER((D$15+2*D$18),2)+4*POWER((D$21+D$17),2))</f>
        <v>58.863353450309965</v>
      </c>
      <c r="E46" s="12">
        <f t="shared" ref="E46:Q46" si="23">(E$16+2*E$20)+SQRT(POWER((E$16+2*E$20),2)+POWER((E$15+2*E$18),2)+4*POWER((E$21+E$17),2))</f>
        <v>62.467375879228172</v>
      </c>
      <c r="F46" s="12">
        <f t="shared" si="23"/>
        <v>66.110940170535571</v>
      </c>
      <c r="G46" s="12">
        <f t="shared" si="23"/>
        <v>69.788887255382377</v>
      </c>
      <c r="H46" s="12">
        <f t="shared" si="23"/>
        <v>73.496835316263002</v>
      </c>
      <c r="I46" s="12">
        <f t="shared" si="23"/>
        <v>77.231056256176601</v>
      </c>
      <c r="J46" s="12">
        <f t="shared" si="23"/>
        <v>80.988370520409347</v>
      </c>
      <c r="K46" s="12">
        <f t="shared" si="23"/>
        <v>84.766058571198784</v>
      </c>
      <c r="L46" s="12">
        <f t="shared" si="23"/>
        <v>88.561786907291264</v>
      </c>
      <c r="M46" s="12">
        <f t="shared" si="23"/>
        <v>92.373546489791295</v>
      </c>
      <c r="N46" s="12">
        <f t="shared" si="23"/>
        <v>96.19960159204453</v>
      </c>
      <c r="O46" s="12">
        <f t="shared" si="23"/>
        <v>100.03844732503075</v>
      </c>
      <c r="P46" s="12">
        <f t="shared" si="23"/>
        <v>103.88877434122992</v>
      </c>
      <c r="Q46" s="12">
        <f t="shared" si="23"/>
        <v>107.74943945906541</v>
      </c>
    </row>
    <row r="47" spans="1:17" x14ac:dyDescent="0.2">
      <c r="A47" s="89"/>
      <c r="B47" s="2" t="s">
        <v>38</v>
      </c>
      <c r="D47" s="12">
        <f>$C$10/4/PI()*LN(D43/D44*D45/D46)</f>
        <v>0</v>
      </c>
      <c r="E47" s="12">
        <f t="shared" ref="E47:Q47" si="24">$C$10/4/PI()*LN(E43/E44*E45/E46)</f>
        <v>2.4030857593279901E-13</v>
      </c>
      <c r="F47" s="12">
        <f t="shared" si="24"/>
        <v>0</v>
      </c>
      <c r="G47" s="12">
        <f t="shared" si="24"/>
        <v>0</v>
      </c>
      <c r="H47" s="12">
        <f t="shared" si="24"/>
        <v>0</v>
      </c>
      <c r="I47" s="12">
        <f t="shared" si="24"/>
        <v>0</v>
      </c>
      <c r="J47" s="12">
        <f t="shared" si="24"/>
        <v>0</v>
      </c>
      <c r="K47" s="12">
        <f t="shared" si="24"/>
        <v>0</v>
      </c>
      <c r="L47" s="12">
        <f t="shared" si="24"/>
        <v>0</v>
      </c>
      <c r="M47" s="12">
        <f t="shared" si="24"/>
        <v>0</v>
      </c>
      <c r="N47" s="12">
        <f t="shared" si="24"/>
        <v>0</v>
      </c>
      <c r="O47" s="12">
        <f t="shared" si="24"/>
        <v>0</v>
      </c>
      <c r="P47" s="12">
        <f t="shared" si="24"/>
        <v>0</v>
      </c>
      <c r="Q47" s="12">
        <f t="shared" si="24"/>
        <v>0</v>
      </c>
    </row>
    <row r="48" spans="1:17" ht="15" x14ac:dyDescent="0.25">
      <c r="A48" s="89"/>
      <c r="B48" s="2" t="s">
        <v>123</v>
      </c>
      <c r="D48" s="40">
        <f>(D41-D47)/10</f>
        <v>0</v>
      </c>
      <c r="E48" s="40">
        <f t="shared" ref="E48:Q48" si="25">(E41-E47)/10</f>
        <v>-2.4030857593279902E-14</v>
      </c>
      <c r="F48" s="40">
        <f t="shared" si="25"/>
        <v>0</v>
      </c>
      <c r="G48" s="40">
        <f t="shared" si="25"/>
        <v>0</v>
      </c>
      <c r="H48" s="40">
        <f t="shared" si="25"/>
        <v>0</v>
      </c>
      <c r="I48" s="40">
        <f t="shared" si="25"/>
        <v>0</v>
      </c>
      <c r="J48" s="40">
        <f t="shared" si="25"/>
        <v>0</v>
      </c>
      <c r="K48" s="40">
        <f t="shared" si="25"/>
        <v>0</v>
      </c>
      <c r="L48" s="40">
        <f t="shared" si="25"/>
        <v>0</v>
      </c>
      <c r="M48" s="40">
        <f t="shared" si="25"/>
        <v>0</v>
      </c>
      <c r="N48" s="40">
        <f t="shared" si="25"/>
        <v>0</v>
      </c>
      <c r="O48" s="40">
        <f t="shared" si="25"/>
        <v>0</v>
      </c>
      <c r="P48" s="40">
        <f t="shared" si="25"/>
        <v>0</v>
      </c>
      <c r="Q48" s="40">
        <f t="shared" si="25"/>
        <v>0</v>
      </c>
    </row>
    <row r="51" spans="1:17" x14ac:dyDescent="0.2">
      <c r="A51" s="89" t="s">
        <v>124</v>
      </c>
      <c r="B51" s="2" t="s">
        <v>118</v>
      </c>
      <c r="D51" s="39">
        <f>(D$15+2*D$18)+SQRT(POWER((D$16-2*D$20),2)+POWER((D$15+2*D$18),2)+4*POWER(D$21,2))</f>
        <v>52.863353450309965</v>
      </c>
      <c r="E51" s="39">
        <f t="shared" ref="E51:Q51" si="26">(E$15+2*E$18)+SQRT(POWER((E$16-2*E$20),2)+POWER((E$15+2*E$18),2)+4*POWER(E$21,2))</f>
        <v>52.062439083762797</v>
      </c>
      <c r="F51" s="39">
        <f t="shared" si="26"/>
        <v>51.368774282716245</v>
      </c>
      <c r="G51" s="39">
        <f t="shared" si="26"/>
        <v>50.789608636681308</v>
      </c>
      <c r="H51" s="39">
        <f t="shared" si="26"/>
        <v>50.331501776206203</v>
      </c>
      <c r="I51" s="39">
        <f t="shared" si="26"/>
        <v>50</v>
      </c>
      <c r="J51" s="39">
        <f t="shared" si="26"/>
        <v>49.799328851502679</v>
      </c>
      <c r="K51" s="39">
        <f t="shared" si="26"/>
        <v>49.732137494637016</v>
      </c>
      <c r="L51" s="39">
        <f t="shared" si="26"/>
        <v>49.799328851502679</v>
      </c>
      <c r="M51" s="39">
        <f t="shared" si="26"/>
        <v>50</v>
      </c>
      <c r="N51" s="39">
        <f t="shared" si="26"/>
        <v>50.331501776206203</v>
      </c>
      <c r="O51" s="39">
        <f t="shared" si="26"/>
        <v>50.789608636681308</v>
      </c>
      <c r="P51" s="39">
        <f t="shared" si="26"/>
        <v>51.368774282716245</v>
      </c>
      <c r="Q51" s="39">
        <f t="shared" si="26"/>
        <v>52.062439083762797</v>
      </c>
    </row>
    <row r="52" spans="1:17" x14ac:dyDescent="0.2">
      <c r="A52" s="89"/>
      <c r="B52" s="2" t="s">
        <v>120</v>
      </c>
      <c r="D52" s="39">
        <f>(D$15-2*D$18)-SQRT(POWER((D$16-2*D$20),2)+POWER((D$15-2*D$18),2)+4*POWER(D$21,2))</f>
        <v>-12.863353450309965</v>
      </c>
      <c r="E52" s="39">
        <f t="shared" ref="E52:Q52" si="27">(E$15-2*E$18)-SQRT(POWER((E$16-2*E$20),2)+POWER((E$15-2*E$18),2)+4*POWER(E$21,2))</f>
        <v>-12.062439083762797</v>
      </c>
      <c r="F52" s="39">
        <f t="shared" si="27"/>
        <v>-11.368774282716245</v>
      </c>
      <c r="G52" s="39">
        <f t="shared" si="27"/>
        <v>-10.789608636681304</v>
      </c>
      <c r="H52" s="39">
        <f t="shared" si="27"/>
        <v>-10.331501776206203</v>
      </c>
      <c r="I52" s="39">
        <f t="shared" si="27"/>
        <v>-10</v>
      </c>
      <c r="J52" s="39">
        <f t="shared" si="27"/>
        <v>-9.7993288515026791</v>
      </c>
      <c r="K52" s="39">
        <f t="shared" si="27"/>
        <v>-9.7321374946370121</v>
      </c>
      <c r="L52" s="39">
        <f t="shared" si="27"/>
        <v>-9.7993288515026791</v>
      </c>
      <c r="M52" s="39">
        <f t="shared" si="27"/>
        <v>-10</v>
      </c>
      <c r="N52" s="39">
        <f t="shared" si="27"/>
        <v>-10.331501776206203</v>
      </c>
      <c r="O52" s="39">
        <f t="shared" si="27"/>
        <v>-10.789608636681304</v>
      </c>
      <c r="P52" s="39">
        <f t="shared" si="27"/>
        <v>-11.368774282716245</v>
      </c>
      <c r="Q52" s="39">
        <f t="shared" si="27"/>
        <v>-12.062439083762797</v>
      </c>
    </row>
    <row r="53" spans="1:17" x14ac:dyDescent="0.2">
      <c r="A53" s="89"/>
      <c r="B53" s="2" t="s">
        <v>119</v>
      </c>
      <c r="D53" s="39">
        <f>(D$15-2*D$18)-SQRT(POWER((D$16+2*D$20),2)+POWER((D$15-2*D$18),2)+4*POWER(D$21,2))</f>
        <v>-19.496835316262995</v>
      </c>
      <c r="E53" s="39">
        <f t="shared" ref="E53:Q53" si="28">(E$15-2*E$18)-SQRT(POWER((E$16+2*E$20),2)+POWER((E$15-2*E$18),2)+4*POWER(E$21,2))</f>
        <v>-20.841155713324277</v>
      </c>
      <c r="F53" s="39">
        <f t="shared" si="28"/>
        <v>-22.237424163885748</v>
      </c>
      <c r="G53" s="39">
        <f t="shared" si="28"/>
        <v>-23.68065933568311</v>
      </c>
      <c r="H53" s="39">
        <f t="shared" si="28"/>
        <v>-25.166359162544857</v>
      </c>
      <c r="I53" s="39">
        <f t="shared" si="28"/>
        <v>-26.690470119715009</v>
      </c>
      <c r="J53" s="39">
        <f t="shared" si="28"/>
        <v>-28.249352327259274</v>
      </c>
      <c r="K53" s="39">
        <f t="shared" si="28"/>
        <v>-29.839743177508446</v>
      </c>
      <c r="L53" s="39">
        <f t="shared" si="28"/>
        <v>-31.458721321074428</v>
      </c>
      <c r="M53" s="39">
        <f t="shared" si="28"/>
        <v>-33.103672189407014</v>
      </c>
      <c r="N53" s="39">
        <f t="shared" si="28"/>
        <v>-34.772255750516614</v>
      </c>
      <c r="O53" s="39">
        <f t="shared" si="28"/>
        <v>-36.462376853972415</v>
      </c>
      <c r="P53" s="39">
        <f t="shared" si="28"/>
        <v>-38.172158288995945</v>
      </c>
      <c r="Q53" s="39">
        <f t="shared" si="28"/>
        <v>-39.899916527487747</v>
      </c>
    </row>
    <row r="54" spans="1:17" x14ac:dyDescent="0.2">
      <c r="A54" s="89"/>
      <c r="B54" s="2" t="s">
        <v>121</v>
      </c>
      <c r="D54" s="39">
        <f>(D$15+2*D$18)+SQRT(POWER((D$16+2*D$20),2)+POWER((D$15+2*D$18),2)+4*POWER(D$21,2))</f>
        <v>59.496835316262995</v>
      </c>
      <c r="E54" s="39">
        <f t="shared" ref="E54:Q54" si="29">(E$15+2*E$18)+SQRT(POWER((E$16+2*E$20),2)+POWER((E$15+2*E$18),2)+4*POWER(E$21,2))</f>
        <v>60.841155713324277</v>
      </c>
      <c r="F54" s="39">
        <f t="shared" si="29"/>
        <v>62.237424163885748</v>
      </c>
      <c r="G54" s="39">
        <f t="shared" si="29"/>
        <v>63.68065933568311</v>
      </c>
      <c r="H54" s="39">
        <f t="shared" si="29"/>
        <v>65.166359162544865</v>
      </c>
      <c r="I54" s="39">
        <f t="shared" si="29"/>
        <v>66.690470119715002</v>
      </c>
      <c r="J54" s="39">
        <f t="shared" si="29"/>
        <v>68.249352327259274</v>
      </c>
      <c r="K54" s="39">
        <f t="shared" si="29"/>
        <v>69.839743177508439</v>
      </c>
      <c r="L54" s="39">
        <f t="shared" si="29"/>
        <v>71.458721321074421</v>
      </c>
      <c r="M54" s="39">
        <f t="shared" si="29"/>
        <v>73.103672189407007</v>
      </c>
      <c r="N54" s="39">
        <f t="shared" si="29"/>
        <v>74.772255750516621</v>
      </c>
      <c r="O54" s="39">
        <f t="shared" si="29"/>
        <v>76.462376853972415</v>
      </c>
      <c r="P54" s="39">
        <f t="shared" si="29"/>
        <v>78.172158288995945</v>
      </c>
      <c r="Q54" s="39">
        <f t="shared" si="29"/>
        <v>79.899916527487747</v>
      </c>
    </row>
    <row r="55" spans="1:17" x14ac:dyDescent="0.2">
      <c r="A55" s="89"/>
      <c r="B55" s="2" t="s">
        <v>38</v>
      </c>
      <c r="D55" s="12">
        <f t="shared" ref="D55:Q55" si="30">$C$10/4/PI()*LN(D51/D52*D53/D54)</f>
        <v>322.14029265139811</v>
      </c>
      <c r="E55" s="12">
        <f t="shared" si="30"/>
        <v>423.17257175601787</v>
      </c>
      <c r="F55" s="12">
        <f t="shared" si="30"/>
        <v>518.37798022282311</v>
      </c>
      <c r="G55" s="12">
        <f t="shared" si="30"/>
        <v>605.93867820510422</v>
      </c>
      <c r="H55" s="12">
        <f t="shared" si="30"/>
        <v>683.98242529118409</v>
      </c>
      <c r="I55" s="12">
        <f t="shared" si="30"/>
        <v>750.74030947600704</v>
      </c>
      <c r="J55" s="12">
        <f t="shared" si="30"/>
        <v>804.75317495697345</v>
      </c>
      <c r="K55" s="12">
        <f t="shared" si="30"/>
        <v>845.08394078002061</v>
      </c>
      <c r="L55" s="12">
        <f t="shared" si="30"/>
        <v>871.47812195758434</v>
      </c>
      <c r="M55" s="12">
        <f t="shared" si="30"/>
        <v>884.42147324217956</v>
      </c>
      <c r="N55" s="12">
        <f t="shared" si="30"/>
        <v>885.07395583120308</v>
      </c>
      <c r="O55" s="12">
        <f t="shared" si="30"/>
        <v>875.09989853386708</v>
      </c>
      <c r="P55" s="12">
        <f t="shared" si="30"/>
        <v>856.44447206252914</v>
      </c>
      <c r="Q55" s="12">
        <f t="shared" si="30"/>
        <v>831.11315243495358</v>
      </c>
    </row>
    <row r="56" spans="1:17" x14ac:dyDescent="0.2">
      <c r="A56" s="89"/>
    </row>
    <row r="57" spans="1:17" x14ac:dyDescent="0.2">
      <c r="A57" s="89"/>
      <c r="B57" s="2" t="s">
        <v>118</v>
      </c>
      <c r="D57" s="39">
        <f>(D$15+2*D$18)+SQRT(POWER((D$16-2*D$20),2)+POWER((D$15+2*D$18),2)+4*POWER((D$21+D$17),2))</f>
        <v>44.494897427831781</v>
      </c>
      <c r="E57" s="39">
        <f t="shared" ref="E57:Q57" si="31">(E$15+2*E$18)+SQRT(POWER((E$16-2*E$20),2)+POWER((E$15+2*E$18),2)+4*POWER((E$21+E$17),2))</f>
        <v>43.409399821439251</v>
      </c>
      <c r="F57" s="39">
        <f t="shared" si="31"/>
        <v>42.449944320643652</v>
      </c>
      <c r="G57" s="39">
        <f t="shared" si="31"/>
        <v>41.633307652783941</v>
      </c>
      <c r="H57" s="39">
        <f t="shared" si="31"/>
        <v>40.976176963403034</v>
      </c>
      <c r="I57" s="39">
        <f t="shared" si="31"/>
        <v>40.493901531919192</v>
      </c>
      <c r="J57" s="39">
        <f t="shared" si="31"/>
        <v>40.199009876724155</v>
      </c>
      <c r="K57" s="39">
        <f t="shared" si="31"/>
        <v>40.09975124224178</v>
      </c>
      <c r="L57" s="39">
        <f t="shared" si="31"/>
        <v>40.199009876724155</v>
      </c>
      <c r="M57" s="39">
        <f t="shared" si="31"/>
        <v>40.493901531919192</v>
      </c>
      <c r="N57" s="39">
        <f t="shared" si="31"/>
        <v>40.976176963403034</v>
      </c>
      <c r="O57" s="39">
        <f t="shared" si="31"/>
        <v>41.633307652783941</v>
      </c>
      <c r="P57" s="39">
        <f t="shared" si="31"/>
        <v>42.449944320643652</v>
      </c>
      <c r="Q57" s="39">
        <f t="shared" si="31"/>
        <v>43.409399821439251</v>
      </c>
    </row>
    <row r="58" spans="1:17" x14ac:dyDescent="0.2">
      <c r="A58" s="89"/>
      <c r="B58" s="2" t="s">
        <v>120</v>
      </c>
      <c r="D58" s="39">
        <f>(D$15-2*D$18)-SQRT(POWER((D$16-2*D$20),2)+POWER((D$15-2*D$18),2)+4*POWER((D$21+D$17),2))</f>
        <v>-4.4948974278317806</v>
      </c>
      <c r="E58" s="39">
        <f t="shared" ref="E58:Q58" si="32">(E$15-2*E$18)-SQRT(POWER((E$16-2*E$20),2)+POWER((E$15-2*E$18),2)+4*POWER((E$21+E$17),2))</f>
        <v>-3.4093998214392514</v>
      </c>
      <c r="F58" s="39">
        <f t="shared" si="32"/>
        <v>-2.4499443206436489</v>
      </c>
      <c r="G58" s="39">
        <f t="shared" si="32"/>
        <v>-1.6333076527839374</v>
      </c>
      <c r="H58" s="39">
        <f t="shared" si="32"/>
        <v>-0.97617696340303084</v>
      </c>
      <c r="I58" s="39">
        <f t="shared" si="32"/>
        <v>-0.49390153191919595</v>
      </c>
      <c r="J58" s="39">
        <f t="shared" si="32"/>
        <v>-0.19900987672415482</v>
      </c>
      <c r="K58" s="39">
        <f t="shared" si="32"/>
        <v>-9.9751242241779892E-2</v>
      </c>
      <c r="L58" s="39">
        <f t="shared" si="32"/>
        <v>-0.19900987672415482</v>
      </c>
      <c r="M58" s="39">
        <f t="shared" si="32"/>
        <v>-0.49390153191919595</v>
      </c>
      <c r="N58" s="39">
        <f t="shared" si="32"/>
        <v>-0.97617696340303084</v>
      </c>
      <c r="O58" s="39">
        <f t="shared" si="32"/>
        <v>-1.6333076527839374</v>
      </c>
      <c r="P58" s="39">
        <f t="shared" si="32"/>
        <v>-2.4499443206436489</v>
      </c>
      <c r="Q58" s="39">
        <f t="shared" si="32"/>
        <v>-3.4093998214392514</v>
      </c>
    </row>
    <row r="59" spans="1:17" x14ac:dyDescent="0.2">
      <c r="A59" s="89"/>
      <c r="B59" s="2" t="s">
        <v>119</v>
      </c>
      <c r="D59" s="39">
        <f>(D$15-2*D$18)-SQRT(POWER((D$16+2*D$20),2)+POWER((D$15-2*D$18),2)+4*POWER((D$21+D$17),2))</f>
        <v>-12.863353450309965</v>
      </c>
      <c r="E59" s="39">
        <f t="shared" ref="E59:Q59" si="33">(E$15-2*E$18)-SQRT(POWER((E$16+2*E$20),2)+POWER((E$15-2*E$18),2)+4*POWER((E$21+E$17),2))</f>
        <v>-14.467375879228172</v>
      </c>
      <c r="F59" s="39">
        <f t="shared" si="33"/>
        <v>-16.110940170535578</v>
      </c>
      <c r="G59" s="39">
        <f t="shared" si="33"/>
        <v>-17.78888725538237</v>
      </c>
      <c r="H59" s="39">
        <f t="shared" si="33"/>
        <v>-19.496835316262995</v>
      </c>
      <c r="I59" s="39">
        <f t="shared" si="33"/>
        <v>-21.231056256176608</v>
      </c>
      <c r="J59" s="39">
        <f t="shared" si="33"/>
        <v>-22.988370520409354</v>
      </c>
      <c r="K59" s="39">
        <f t="shared" si="33"/>
        <v>-24.766058571198784</v>
      </c>
      <c r="L59" s="39">
        <f t="shared" si="33"/>
        <v>-26.561786907291264</v>
      </c>
      <c r="M59" s="39">
        <f t="shared" si="33"/>
        <v>-28.373546489791295</v>
      </c>
      <c r="N59" s="39">
        <f t="shared" si="33"/>
        <v>-30.19960159204453</v>
      </c>
      <c r="O59" s="39">
        <f t="shared" si="33"/>
        <v>-32.038447325030752</v>
      </c>
      <c r="P59" s="39">
        <f t="shared" si="33"/>
        <v>-33.888774341229919</v>
      </c>
      <c r="Q59" s="39">
        <f t="shared" si="33"/>
        <v>-35.749439459065414</v>
      </c>
    </row>
    <row r="60" spans="1:17" x14ac:dyDescent="0.2">
      <c r="A60" s="89"/>
      <c r="B60" s="2" t="s">
        <v>121</v>
      </c>
      <c r="D60" s="39">
        <f>(D$15+2*D$18)+SQRT(POWER((D$16+2*D$20),2)+POWER((D$15+2*D$18),2)+4*POWER((D$21+D$17),2))</f>
        <v>52.863353450309965</v>
      </c>
      <c r="E60" s="39">
        <f t="shared" ref="E60:Q60" si="34">(E$15+2*E$18)+SQRT(POWER((E$16+2*E$20),2)+POWER((E$15+2*E$18),2)+4*POWER((E$21+E$17),2))</f>
        <v>54.467375879228172</v>
      </c>
      <c r="F60" s="39">
        <f t="shared" si="34"/>
        <v>56.110940170535578</v>
      </c>
      <c r="G60" s="39">
        <f t="shared" si="34"/>
        <v>57.78888725538237</v>
      </c>
      <c r="H60" s="39">
        <f t="shared" si="34"/>
        <v>59.496835316262995</v>
      </c>
      <c r="I60" s="39">
        <f t="shared" si="34"/>
        <v>61.231056256176608</v>
      </c>
      <c r="J60" s="39">
        <f t="shared" si="34"/>
        <v>62.988370520409354</v>
      </c>
      <c r="K60" s="39">
        <f t="shared" si="34"/>
        <v>64.766058571198784</v>
      </c>
      <c r="L60" s="39">
        <f t="shared" si="34"/>
        <v>66.561786907291264</v>
      </c>
      <c r="M60" s="39">
        <f t="shared" si="34"/>
        <v>68.373546489791295</v>
      </c>
      <c r="N60" s="39">
        <f t="shared" si="34"/>
        <v>70.19960159204453</v>
      </c>
      <c r="O60" s="39">
        <f t="shared" si="34"/>
        <v>72.038447325030745</v>
      </c>
      <c r="P60" s="39">
        <f t="shared" si="34"/>
        <v>73.888774341229919</v>
      </c>
      <c r="Q60" s="39">
        <f t="shared" si="34"/>
        <v>75.749439459065414</v>
      </c>
    </row>
    <row r="61" spans="1:17" x14ac:dyDescent="0.2">
      <c r="A61" s="89"/>
      <c r="B61" s="2" t="s">
        <v>38</v>
      </c>
      <c r="D61" s="12">
        <f t="shared" ref="D61:Q61" si="35">$C$10/4/PI()*LN(D57/D58*D59/D60)</f>
        <v>951.41323450210109</v>
      </c>
      <c r="E61" s="12">
        <f t="shared" si="35"/>
        <v>1318.6545916715311</v>
      </c>
      <c r="F61" s="12">
        <f t="shared" si="35"/>
        <v>1736.3980566944583</v>
      </c>
      <c r="G61" s="12">
        <f t="shared" si="35"/>
        <v>2229.5190379888932</v>
      </c>
      <c r="H61" s="12">
        <f t="shared" si="35"/>
        <v>2837.0534740214348</v>
      </c>
      <c r="I61" s="12">
        <f t="shared" si="35"/>
        <v>3622.7151863788172</v>
      </c>
      <c r="J61" s="12">
        <f t="shared" si="35"/>
        <v>4653.9952262967399</v>
      </c>
      <c r="K61" s="12">
        <f t="shared" si="35"/>
        <v>5449.2966515820372</v>
      </c>
      <c r="L61" s="12">
        <f t="shared" si="35"/>
        <v>4750.6454671272077</v>
      </c>
      <c r="M61" s="12">
        <f t="shared" si="35"/>
        <v>3817.1536663395241</v>
      </c>
      <c r="N61" s="12">
        <f t="shared" si="35"/>
        <v>3131.5964339349566</v>
      </c>
      <c r="O61" s="12">
        <f t="shared" si="35"/>
        <v>2627.7442524642415</v>
      </c>
      <c r="P61" s="12">
        <f t="shared" si="35"/>
        <v>2243.2771171758095</v>
      </c>
      <c r="Q61" s="12">
        <f t="shared" si="35"/>
        <v>1940.744016766603</v>
      </c>
    </row>
    <row r="62" spans="1:17" ht="15" x14ac:dyDescent="0.25">
      <c r="A62" s="89"/>
      <c r="B62" s="2" t="s">
        <v>123</v>
      </c>
      <c r="D62" s="40">
        <f t="shared" ref="D62:Q62" si="36">(D55-D61)/10</f>
        <v>-62.927294185070295</v>
      </c>
      <c r="E62" s="40">
        <f t="shared" si="36"/>
        <v>-89.548201991551323</v>
      </c>
      <c r="F62" s="40">
        <f t="shared" si="36"/>
        <v>-121.80200764716351</v>
      </c>
      <c r="G62" s="40">
        <f t="shared" si="36"/>
        <v>-162.35803597837889</v>
      </c>
      <c r="H62" s="40">
        <f t="shared" si="36"/>
        <v>-215.30710487302508</v>
      </c>
      <c r="I62" s="40">
        <f t="shared" si="36"/>
        <v>-287.19748769028104</v>
      </c>
      <c r="J62" s="40">
        <f t="shared" si="36"/>
        <v>-384.92420513397667</v>
      </c>
      <c r="K62" s="40">
        <f t="shared" si="36"/>
        <v>-460.42127108020168</v>
      </c>
      <c r="L62" s="40">
        <f t="shared" si="36"/>
        <v>-387.91673451696232</v>
      </c>
      <c r="M62" s="40">
        <f t="shared" si="36"/>
        <v>-293.27321930973443</v>
      </c>
      <c r="N62" s="40">
        <f t="shared" si="36"/>
        <v>-224.65224781037537</v>
      </c>
      <c r="O62" s="40">
        <f t="shared" si="36"/>
        <v>-175.26443539303745</v>
      </c>
      <c r="P62" s="40">
        <f t="shared" si="36"/>
        <v>-138.68326451132802</v>
      </c>
      <c r="Q62" s="40">
        <f t="shared" si="36"/>
        <v>-110.96308643316493</v>
      </c>
    </row>
  </sheetData>
  <sheetProtection password="8D70" sheet="1" objects="1" scenarios="1" selectLockedCells="1"/>
  <mergeCells count="2">
    <mergeCell ref="A37:A48"/>
    <mergeCell ref="A51:A62"/>
  </mergeCells>
  <phoneticPr fontId="3"/>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topLeftCell="A48" workbookViewId="0">
      <selection activeCell="C54" sqref="C54"/>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42</v>
      </c>
    </row>
    <row r="3" spans="2:17" x14ac:dyDescent="0.2">
      <c r="B3" s="2" t="s">
        <v>43</v>
      </c>
    </row>
    <row r="4" spans="2:17" x14ac:dyDescent="0.2">
      <c r="B4" s="2" t="s">
        <v>44</v>
      </c>
    </row>
    <row r="5" spans="2:17" x14ac:dyDescent="0.2">
      <c r="F5" s="5"/>
    </row>
    <row r="6" spans="2:17" x14ac:dyDescent="0.2">
      <c r="F6" s="5"/>
    </row>
    <row r="7" spans="2:17" x14ac:dyDescent="0.2">
      <c r="F7" s="5"/>
    </row>
    <row r="8" spans="2:17" x14ac:dyDescent="0.2">
      <c r="B8" s="2" t="s">
        <v>45</v>
      </c>
      <c r="F8" s="5"/>
    </row>
    <row r="9" spans="2:17" x14ac:dyDescent="0.2">
      <c r="F9" s="5"/>
    </row>
    <row r="10" spans="2:17" x14ac:dyDescent="0.2">
      <c r="B10" s="4" t="s">
        <v>46</v>
      </c>
      <c r="C10" s="6">
        <f>全体計算シート!F13</f>
        <v>0</v>
      </c>
      <c r="F10" s="5"/>
    </row>
    <row r="11" spans="2:17" ht="16.5" x14ac:dyDescent="0.2">
      <c r="B11" s="5" t="s">
        <v>47</v>
      </c>
      <c r="C11" s="6">
        <f>全体計算シート!F10</f>
        <v>0</v>
      </c>
      <c r="F11" s="5"/>
    </row>
    <row r="12" spans="2:17" ht="16.5" x14ac:dyDescent="0.2">
      <c r="B12" s="7" t="s">
        <v>48</v>
      </c>
      <c r="C12" s="6">
        <f>全体計算シート!F11</f>
        <v>0</v>
      </c>
      <c r="F12" s="5"/>
    </row>
    <row r="13" spans="2:17" ht="16.5" x14ac:dyDescent="0.2">
      <c r="B13" s="7" t="s">
        <v>49</v>
      </c>
      <c r="C13" s="6">
        <f>全体計算シート!F12</f>
        <v>0</v>
      </c>
      <c r="F13" s="5"/>
    </row>
    <row r="14" spans="2:17" x14ac:dyDescent="0.2">
      <c r="B14" s="4"/>
      <c r="C14" s="8"/>
      <c r="F14" s="5"/>
    </row>
    <row r="15" spans="2:17" x14ac:dyDescent="0.2">
      <c r="B15" s="5" t="s">
        <v>50</v>
      </c>
      <c r="C15" s="6">
        <f>全体計算シート!F14</f>
        <v>0</v>
      </c>
      <c r="D15" s="9">
        <f t="shared" ref="D15:Q17" si="0">$C15</f>
        <v>0</v>
      </c>
      <c r="E15" s="9">
        <f t="shared" si="0"/>
        <v>0</v>
      </c>
      <c r="F15" s="9">
        <f t="shared" si="0"/>
        <v>0</v>
      </c>
      <c r="G15" s="9">
        <f t="shared" si="0"/>
        <v>0</v>
      </c>
      <c r="H15" s="9">
        <f t="shared" si="0"/>
        <v>0</v>
      </c>
      <c r="I15" s="9">
        <f t="shared" si="0"/>
        <v>0</v>
      </c>
      <c r="J15" s="9">
        <f t="shared" si="0"/>
        <v>0</v>
      </c>
      <c r="K15" s="9">
        <f t="shared" si="0"/>
        <v>0</v>
      </c>
      <c r="L15" s="9">
        <f t="shared" si="0"/>
        <v>0</v>
      </c>
      <c r="M15" s="9">
        <f t="shared" si="0"/>
        <v>0</v>
      </c>
      <c r="N15" s="9">
        <f t="shared" si="0"/>
        <v>0</v>
      </c>
      <c r="O15" s="9">
        <f t="shared" si="0"/>
        <v>0</v>
      </c>
      <c r="P15" s="9">
        <f t="shared" si="0"/>
        <v>0</v>
      </c>
      <c r="Q15" s="9">
        <f t="shared" si="0"/>
        <v>0</v>
      </c>
    </row>
    <row r="16" spans="2:17" x14ac:dyDescent="0.2">
      <c r="B16" s="5" t="s">
        <v>51</v>
      </c>
      <c r="C16" s="6">
        <f>全体計算シート!F15</f>
        <v>0</v>
      </c>
      <c r="D16" s="9">
        <f t="shared" si="0"/>
        <v>0</v>
      </c>
      <c r="E16" s="9">
        <f t="shared" si="0"/>
        <v>0</v>
      </c>
      <c r="F16" s="9">
        <f t="shared" si="0"/>
        <v>0</v>
      </c>
      <c r="G16" s="9">
        <f t="shared" si="0"/>
        <v>0</v>
      </c>
      <c r="H16" s="9">
        <f t="shared" si="0"/>
        <v>0</v>
      </c>
      <c r="I16" s="9">
        <f t="shared" si="0"/>
        <v>0</v>
      </c>
      <c r="J16" s="9">
        <f t="shared" si="0"/>
        <v>0</v>
      </c>
      <c r="K16" s="9">
        <f t="shared" si="0"/>
        <v>0</v>
      </c>
      <c r="L16" s="9">
        <f t="shared" si="0"/>
        <v>0</v>
      </c>
      <c r="M16" s="9">
        <f t="shared" si="0"/>
        <v>0</v>
      </c>
      <c r="N16" s="9">
        <f t="shared" si="0"/>
        <v>0</v>
      </c>
      <c r="O16" s="9">
        <f t="shared" si="0"/>
        <v>0</v>
      </c>
      <c r="P16" s="9">
        <f t="shared" si="0"/>
        <v>0</v>
      </c>
      <c r="Q16" s="9">
        <f t="shared" si="0"/>
        <v>0</v>
      </c>
    </row>
    <row r="17" spans="2:17" x14ac:dyDescent="0.2">
      <c r="B17" s="5" t="s">
        <v>52</v>
      </c>
      <c r="C17" s="6">
        <f>全体計算シート!F16</f>
        <v>0</v>
      </c>
      <c r="D17" s="9">
        <f t="shared" si="0"/>
        <v>0</v>
      </c>
      <c r="E17" s="9">
        <f t="shared" si="0"/>
        <v>0</v>
      </c>
      <c r="F17" s="9">
        <f t="shared" si="0"/>
        <v>0</v>
      </c>
      <c r="G17" s="9">
        <f t="shared" si="0"/>
        <v>0</v>
      </c>
      <c r="H17" s="9">
        <f t="shared" si="0"/>
        <v>0</v>
      </c>
      <c r="I17" s="9">
        <f t="shared" si="0"/>
        <v>0</v>
      </c>
      <c r="J17" s="9">
        <f t="shared" si="0"/>
        <v>0</v>
      </c>
      <c r="K17" s="9">
        <f t="shared" si="0"/>
        <v>0</v>
      </c>
      <c r="L17" s="9">
        <f t="shared" si="0"/>
        <v>0</v>
      </c>
      <c r="M17" s="9">
        <f t="shared" si="0"/>
        <v>0</v>
      </c>
      <c r="N17" s="9">
        <f t="shared" si="0"/>
        <v>0</v>
      </c>
      <c r="O17" s="9">
        <f t="shared" si="0"/>
        <v>0</v>
      </c>
      <c r="P17" s="9">
        <f t="shared" si="0"/>
        <v>0</v>
      </c>
      <c r="Q17" s="9">
        <f t="shared" si="0"/>
        <v>0</v>
      </c>
    </row>
    <row r="18" spans="2:17" x14ac:dyDescent="0.2">
      <c r="B18" s="5" t="s">
        <v>53</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2:17" x14ac:dyDescent="0.2">
      <c r="B19" s="2" t="s">
        <v>54</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2:17" x14ac:dyDescent="0.2">
      <c r="D20" s="9">
        <f t="shared" ref="D20:Q20" si="2">D19-$C12</f>
        <v>3</v>
      </c>
      <c r="E20" s="9">
        <f t="shared" si="2"/>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2:17" x14ac:dyDescent="0.2">
      <c r="B21" s="5" t="s">
        <v>55</v>
      </c>
      <c r="C21" s="6">
        <f>全体計算シート!C26</f>
        <v>1</v>
      </c>
      <c r="D21" s="9">
        <f t="shared" ref="D21:Q21" si="3">$C21-$C13</f>
        <v>1</v>
      </c>
      <c r="E21" s="9">
        <f t="shared" si="3"/>
        <v>1</v>
      </c>
      <c r="F21" s="9">
        <f t="shared" si="3"/>
        <v>1</v>
      </c>
      <c r="G21" s="9">
        <f t="shared" si="3"/>
        <v>1</v>
      </c>
      <c r="H21" s="9">
        <f t="shared" si="3"/>
        <v>1</v>
      </c>
      <c r="I21" s="9">
        <f t="shared" si="3"/>
        <v>1</v>
      </c>
      <c r="J21" s="9">
        <f t="shared" si="3"/>
        <v>1</v>
      </c>
      <c r="K21" s="9">
        <f t="shared" si="3"/>
        <v>1</v>
      </c>
      <c r="L21" s="9">
        <f t="shared" si="3"/>
        <v>1</v>
      </c>
      <c r="M21" s="9">
        <f t="shared" si="3"/>
        <v>1</v>
      </c>
      <c r="N21" s="9">
        <f t="shared" si="3"/>
        <v>1</v>
      </c>
      <c r="O21" s="9">
        <f t="shared" si="3"/>
        <v>1</v>
      </c>
      <c r="P21" s="9">
        <f t="shared" si="3"/>
        <v>1</v>
      </c>
      <c r="Q21" s="9">
        <f t="shared" si="3"/>
        <v>1</v>
      </c>
    </row>
    <row r="23" spans="2:17" x14ac:dyDescent="0.2">
      <c r="B23" s="10" t="s">
        <v>56</v>
      </c>
      <c r="C23" s="10"/>
      <c r="D23" s="11">
        <f t="shared" ref="D23:Q23" si="4">ATAN(($D$15-2*D$18)*($D$16-2*D$20)/(2*D$21*SQRT(POWER(($D$15-2*D$18),2)+POWER(($D$16-2*D$20),2)+4*POWER(D$21,2))))</f>
        <v>0</v>
      </c>
      <c r="E23" s="11">
        <f t="shared" si="4"/>
        <v>0</v>
      </c>
      <c r="F23" s="11">
        <f t="shared" si="4"/>
        <v>0</v>
      </c>
      <c r="G23" s="11">
        <f t="shared" si="4"/>
        <v>0</v>
      </c>
      <c r="H23" s="11">
        <f t="shared" si="4"/>
        <v>0</v>
      </c>
      <c r="I23" s="11">
        <f t="shared" si="4"/>
        <v>0</v>
      </c>
      <c r="J23" s="11">
        <f t="shared" si="4"/>
        <v>0</v>
      </c>
      <c r="K23" s="11">
        <f t="shared" si="4"/>
        <v>0</v>
      </c>
      <c r="L23" s="11">
        <f t="shared" si="4"/>
        <v>0</v>
      </c>
      <c r="M23" s="11">
        <f t="shared" si="4"/>
        <v>0</v>
      </c>
      <c r="N23" s="11">
        <f t="shared" si="4"/>
        <v>0</v>
      </c>
      <c r="O23" s="11">
        <f t="shared" si="4"/>
        <v>0</v>
      </c>
      <c r="P23" s="11">
        <f t="shared" si="4"/>
        <v>0</v>
      </c>
      <c r="Q23" s="11">
        <f t="shared" si="4"/>
        <v>0</v>
      </c>
    </row>
    <row r="24" spans="2:17" x14ac:dyDescent="0.2">
      <c r="B24" s="10" t="s">
        <v>57</v>
      </c>
      <c r="C24" s="10"/>
      <c r="D24" s="11">
        <f t="shared" ref="D24:Q24" si="5">ATAN(($D$15+2*D$18)*($D$16-2*D$20)/(2*D$21*SQRT(POWER(($D$15+2*D$18),2)+POWER(($D$16-2*D$20),2)+4*POWER(D$21,2))))</f>
        <v>0</v>
      </c>
      <c r="E24" s="11">
        <f>ATAN(($D$15+2*E$18)*($D$16-2*E$20)/(2*E$21*SQRT(POWER(($D$15+2*E$18),2)+POWER(($D$16-2*E$20),2)+4*POWER(E$21,2))))</f>
        <v>0</v>
      </c>
      <c r="F24" s="11">
        <f t="shared" si="5"/>
        <v>0</v>
      </c>
      <c r="G24" s="11">
        <f t="shared" si="5"/>
        <v>0</v>
      </c>
      <c r="H24" s="11">
        <f t="shared" si="5"/>
        <v>0</v>
      </c>
      <c r="I24" s="11">
        <f t="shared" si="5"/>
        <v>0</v>
      </c>
      <c r="J24" s="11">
        <f t="shared" si="5"/>
        <v>0</v>
      </c>
      <c r="K24" s="11">
        <f t="shared" si="5"/>
        <v>0</v>
      </c>
      <c r="L24" s="11">
        <f t="shared" si="5"/>
        <v>0</v>
      </c>
      <c r="M24" s="11">
        <f t="shared" si="5"/>
        <v>0</v>
      </c>
      <c r="N24" s="11">
        <f t="shared" si="5"/>
        <v>0</v>
      </c>
      <c r="O24" s="11">
        <f t="shared" si="5"/>
        <v>0</v>
      </c>
      <c r="P24" s="11">
        <f t="shared" si="5"/>
        <v>0</v>
      </c>
      <c r="Q24" s="11">
        <f t="shared" si="5"/>
        <v>0</v>
      </c>
    </row>
    <row r="25" spans="2:17" x14ac:dyDescent="0.2">
      <c r="B25" s="10" t="s">
        <v>58</v>
      </c>
      <c r="C25" s="10"/>
      <c r="D25" s="11">
        <f t="shared" ref="D25:Q25" si="6">ATAN(($D$15-2*D$18)*($D$16+2*D$20)/(2*D$21*SQRT(POWER(($D$15-2*D$18),2)+POWER(($D$16+2*D$20),2)+4*POWER(D$21,2))))</f>
        <v>0</v>
      </c>
      <c r="E25" s="11">
        <f t="shared" si="6"/>
        <v>0</v>
      </c>
      <c r="F25" s="11">
        <f t="shared" si="6"/>
        <v>0</v>
      </c>
      <c r="G25" s="11">
        <f t="shared" si="6"/>
        <v>0</v>
      </c>
      <c r="H25" s="11">
        <f t="shared" si="6"/>
        <v>0</v>
      </c>
      <c r="I25" s="11">
        <f t="shared" si="6"/>
        <v>0</v>
      </c>
      <c r="J25" s="11">
        <f t="shared" si="6"/>
        <v>0</v>
      </c>
      <c r="K25" s="11">
        <f t="shared" si="6"/>
        <v>0</v>
      </c>
      <c r="L25" s="11">
        <f t="shared" si="6"/>
        <v>0</v>
      </c>
      <c r="M25" s="11">
        <f t="shared" si="6"/>
        <v>0</v>
      </c>
      <c r="N25" s="11">
        <f t="shared" si="6"/>
        <v>0</v>
      </c>
      <c r="O25" s="11">
        <f t="shared" si="6"/>
        <v>0</v>
      </c>
      <c r="P25" s="11">
        <f t="shared" si="6"/>
        <v>0</v>
      </c>
      <c r="Q25" s="11">
        <f t="shared" si="6"/>
        <v>0</v>
      </c>
    </row>
    <row r="26" spans="2:17" x14ac:dyDescent="0.2">
      <c r="B26" s="10" t="s">
        <v>59</v>
      </c>
      <c r="C26" s="10"/>
      <c r="D26" s="11">
        <f t="shared" ref="D26:Q26" si="7">ATAN(($D$15+2*D$18)*($D$16+2*D$20)/(2*$D$21*SQRT(POWER(($D$15+2*D$18),2)+POWER(($D$16+2*D$20),2)+4*POWER(D$21,2))))</f>
        <v>0</v>
      </c>
      <c r="E26" s="11">
        <f t="shared" si="7"/>
        <v>0</v>
      </c>
      <c r="F26" s="11">
        <f t="shared" si="7"/>
        <v>0</v>
      </c>
      <c r="G26" s="11">
        <f t="shared" si="7"/>
        <v>0</v>
      </c>
      <c r="H26" s="11">
        <f t="shared" si="7"/>
        <v>0</v>
      </c>
      <c r="I26" s="11">
        <f t="shared" si="7"/>
        <v>0</v>
      </c>
      <c r="J26" s="11">
        <f t="shared" si="7"/>
        <v>0</v>
      </c>
      <c r="K26" s="11">
        <f t="shared" si="7"/>
        <v>0</v>
      </c>
      <c r="L26" s="11">
        <f t="shared" si="7"/>
        <v>0</v>
      </c>
      <c r="M26" s="11">
        <f t="shared" si="7"/>
        <v>0</v>
      </c>
      <c r="N26" s="11">
        <f t="shared" si="7"/>
        <v>0</v>
      </c>
      <c r="O26" s="11">
        <f t="shared" si="7"/>
        <v>0</v>
      </c>
      <c r="P26" s="11">
        <f t="shared" si="7"/>
        <v>0</v>
      </c>
      <c r="Q26" s="11">
        <f t="shared" si="7"/>
        <v>0</v>
      </c>
    </row>
    <row r="27" spans="2:17" x14ac:dyDescent="0.2">
      <c r="B27" s="2" t="s">
        <v>60</v>
      </c>
      <c r="D27" s="12">
        <f t="shared" ref="D27:Q27" si="8">$C$10/4/PI()*SUM(D$23:D$26)</f>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12">
        <f t="shared" si="8"/>
        <v>0</v>
      </c>
      <c r="O27" s="12">
        <f t="shared" si="8"/>
        <v>0</v>
      </c>
      <c r="P27" s="12">
        <f t="shared" si="8"/>
        <v>0</v>
      </c>
      <c r="Q27" s="12">
        <f t="shared" si="8"/>
        <v>0</v>
      </c>
    </row>
    <row r="29" spans="2:17" x14ac:dyDescent="0.2">
      <c r="D29" s="11">
        <f t="shared" ref="D29:Q29" si="9">ATAN(($D$15-2*D$18)*($D$16-2*D$20)/(2*(D$21+D$17)*SQRT(POWER(($D$15-2*D$18),2)+POWER(($D$16-2*D$20),2)+4*POWER((D$21+D$17),2))))</f>
        <v>0</v>
      </c>
      <c r="E29" s="11">
        <f t="shared" si="9"/>
        <v>0</v>
      </c>
      <c r="F29" s="11">
        <f t="shared" si="9"/>
        <v>0</v>
      </c>
      <c r="G29" s="11">
        <f t="shared" si="9"/>
        <v>0</v>
      </c>
      <c r="H29" s="11">
        <f t="shared" si="9"/>
        <v>0</v>
      </c>
      <c r="I29" s="11">
        <f t="shared" si="9"/>
        <v>0</v>
      </c>
      <c r="J29" s="11">
        <f t="shared" si="9"/>
        <v>0</v>
      </c>
      <c r="K29" s="11">
        <f t="shared" si="9"/>
        <v>0</v>
      </c>
      <c r="L29" s="11">
        <f t="shared" si="9"/>
        <v>0</v>
      </c>
      <c r="M29" s="11">
        <f t="shared" si="9"/>
        <v>0</v>
      </c>
      <c r="N29" s="11">
        <f t="shared" si="9"/>
        <v>0</v>
      </c>
      <c r="O29" s="11">
        <f t="shared" si="9"/>
        <v>0</v>
      </c>
      <c r="P29" s="11">
        <f t="shared" si="9"/>
        <v>0</v>
      </c>
      <c r="Q29" s="11">
        <f t="shared" si="9"/>
        <v>0</v>
      </c>
    </row>
    <row r="30" spans="2:17" x14ac:dyDescent="0.2">
      <c r="D30" s="11">
        <f t="shared" ref="D30:Q30" si="10">ATAN(($D$15+2*D$18)*($D$16-2*D$20)/(2*(D$21+D$17)*SQRT(POWER(($D$15+2*D$18),2)+POWER(($D$16-2*D$20),2)+4*POWER(D$21+D$17,2))))</f>
        <v>0</v>
      </c>
      <c r="E30" s="11">
        <f t="shared" si="10"/>
        <v>0</v>
      </c>
      <c r="F30" s="11">
        <f t="shared" si="10"/>
        <v>0</v>
      </c>
      <c r="G30" s="11">
        <f t="shared" si="10"/>
        <v>0</v>
      </c>
      <c r="H30" s="11">
        <f t="shared" si="10"/>
        <v>0</v>
      </c>
      <c r="I30" s="11">
        <f t="shared" si="10"/>
        <v>0</v>
      </c>
      <c r="J30" s="11">
        <f t="shared" si="10"/>
        <v>0</v>
      </c>
      <c r="K30" s="11">
        <f t="shared" si="10"/>
        <v>0</v>
      </c>
      <c r="L30" s="11">
        <f t="shared" si="10"/>
        <v>0</v>
      </c>
      <c r="M30" s="11">
        <f t="shared" si="10"/>
        <v>0</v>
      </c>
      <c r="N30" s="11">
        <f t="shared" si="10"/>
        <v>0</v>
      </c>
      <c r="O30" s="11">
        <f t="shared" si="10"/>
        <v>0</v>
      </c>
      <c r="P30" s="11">
        <f t="shared" si="10"/>
        <v>0</v>
      </c>
      <c r="Q30" s="11">
        <f t="shared" si="10"/>
        <v>0</v>
      </c>
    </row>
    <row r="31" spans="2:17" x14ac:dyDescent="0.2">
      <c r="D31" s="11">
        <f t="shared" ref="D31:Q31" si="11">ATAN(($D$15-2*D$18)*($D$16+2*D$20)/(2*(D$21+D$17)*SQRT(POWER(($D$15-2*D$18),2)+POWER(($D$16+2*D$20),2)+4*POWER(D$21+D$17,2))))</f>
        <v>0</v>
      </c>
      <c r="E31" s="11">
        <f t="shared" si="11"/>
        <v>0</v>
      </c>
      <c r="F31" s="11">
        <f t="shared" si="11"/>
        <v>0</v>
      </c>
      <c r="G31" s="11">
        <f t="shared" si="11"/>
        <v>0</v>
      </c>
      <c r="H31" s="11">
        <f t="shared" si="11"/>
        <v>0</v>
      </c>
      <c r="I31" s="11">
        <f t="shared" si="11"/>
        <v>0</v>
      </c>
      <c r="J31" s="11">
        <f t="shared" si="11"/>
        <v>0</v>
      </c>
      <c r="K31" s="11">
        <f t="shared" si="11"/>
        <v>0</v>
      </c>
      <c r="L31" s="11">
        <f t="shared" si="11"/>
        <v>0</v>
      </c>
      <c r="M31" s="11">
        <f t="shared" si="11"/>
        <v>0</v>
      </c>
      <c r="N31" s="11">
        <f t="shared" si="11"/>
        <v>0</v>
      </c>
      <c r="O31" s="11">
        <f t="shared" si="11"/>
        <v>0</v>
      </c>
      <c r="P31" s="11">
        <f t="shared" si="11"/>
        <v>0</v>
      </c>
      <c r="Q31" s="11">
        <f t="shared" si="11"/>
        <v>0</v>
      </c>
    </row>
    <row r="32" spans="2:17" x14ac:dyDescent="0.2">
      <c r="D32" s="11">
        <f t="shared" ref="D32:Q32" si="12">ATAN(($D$15+2*D$18)*($D$16+2*D$20)/(2*($D$21+D$17)*SQRT(POWER(($D$15+2*D$18),2)+POWER(($D$16+2*D$20),2)+4*POWER(D$21+D$17,2))))</f>
        <v>0</v>
      </c>
      <c r="E32" s="11">
        <f t="shared" si="12"/>
        <v>0</v>
      </c>
      <c r="F32" s="11">
        <f t="shared" si="12"/>
        <v>0</v>
      </c>
      <c r="G32" s="11">
        <f t="shared" si="12"/>
        <v>0</v>
      </c>
      <c r="H32" s="11">
        <f t="shared" si="12"/>
        <v>0</v>
      </c>
      <c r="I32" s="11">
        <f t="shared" si="12"/>
        <v>0</v>
      </c>
      <c r="J32" s="11">
        <f t="shared" si="12"/>
        <v>0</v>
      </c>
      <c r="K32" s="11">
        <f t="shared" si="12"/>
        <v>0</v>
      </c>
      <c r="L32" s="11">
        <f t="shared" si="12"/>
        <v>0</v>
      </c>
      <c r="M32" s="11">
        <f t="shared" si="12"/>
        <v>0</v>
      </c>
      <c r="N32" s="11">
        <f t="shared" si="12"/>
        <v>0</v>
      </c>
      <c r="O32" s="11">
        <f t="shared" si="12"/>
        <v>0</v>
      </c>
      <c r="P32" s="11">
        <f t="shared" si="12"/>
        <v>0</v>
      </c>
      <c r="Q32" s="11">
        <f t="shared" si="12"/>
        <v>0</v>
      </c>
    </row>
    <row r="33" spans="1:17" x14ac:dyDescent="0.2">
      <c r="B33" s="2" t="s">
        <v>61</v>
      </c>
      <c r="D33" s="12">
        <f t="shared" ref="D33:Q33" si="13">$C$10/4/PI()*SUM(D$29:D$32)</f>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12">
        <f t="shared" si="13"/>
        <v>0</v>
      </c>
      <c r="O33" s="12">
        <f t="shared" si="13"/>
        <v>0</v>
      </c>
      <c r="P33" s="12">
        <f t="shared" si="13"/>
        <v>0</v>
      </c>
      <c r="Q33" s="12">
        <f t="shared" si="13"/>
        <v>0</v>
      </c>
    </row>
    <row r="34" spans="1:17" ht="15" x14ac:dyDescent="0.25">
      <c r="B34" s="5" t="s">
        <v>62</v>
      </c>
      <c r="D34" s="13">
        <f t="shared" ref="D34:Q34" si="14">(D27-D33)/10</f>
        <v>0</v>
      </c>
      <c r="E34" s="13">
        <f t="shared" si="14"/>
        <v>0</v>
      </c>
      <c r="F34" s="13">
        <f t="shared" si="14"/>
        <v>0</v>
      </c>
      <c r="G34" s="13">
        <f t="shared" si="14"/>
        <v>0</v>
      </c>
      <c r="H34" s="13">
        <f t="shared" si="14"/>
        <v>0</v>
      </c>
      <c r="I34" s="13">
        <f t="shared" si="14"/>
        <v>0</v>
      </c>
      <c r="J34" s="13">
        <f t="shared" si="14"/>
        <v>0</v>
      </c>
      <c r="K34" s="13">
        <f t="shared" si="14"/>
        <v>0</v>
      </c>
      <c r="L34" s="13">
        <f t="shared" si="14"/>
        <v>0</v>
      </c>
      <c r="M34" s="13">
        <f t="shared" si="14"/>
        <v>0</v>
      </c>
      <c r="N34" s="13">
        <f t="shared" si="14"/>
        <v>0</v>
      </c>
      <c r="O34" s="13">
        <f t="shared" si="14"/>
        <v>0</v>
      </c>
      <c r="P34" s="13">
        <f t="shared" si="14"/>
        <v>0</v>
      </c>
      <c r="Q34" s="13">
        <f t="shared" si="14"/>
        <v>0</v>
      </c>
    </row>
    <row r="38" spans="1:17" x14ac:dyDescent="0.2">
      <c r="A38" s="89" t="s">
        <v>122</v>
      </c>
      <c r="B38" s="2" t="s">
        <v>118</v>
      </c>
      <c r="D38" s="39">
        <f>(D$16+2*D$20)+SQRT(POWER((D$16+2*D$20),2)+POWER((D$15-2*D$18),2)+4*POWER(D$21,2))</f>
        <v>12.32455532033676</v>
      </c>
      <c r="E38" s="39">
        <f t="shared" ref="E38:Q38" si="15">(E$16+2*E$20)+SQRT(POWER((E$16+2*E$20),2)+POWER((E$15-2*E$18),2)+4*POWER(E$21,2))</f>
        <v>16.246211251235323</v>
      </c>
      <c r="F38" s="39">
        <f t="shared" si="15"/>
        <v>20.198039027185569</v>
      </c>
      <c r="G38" s="39">
        <f t="shared" si="15"/>
        <v>24.165525060596437</v>
      </c>
      <c r="H38" s="39">
        <f t="shared" si="15"/>
        <v>28.142135623730951</v>
      </c>
      <c r="I38" s="39">
        <f t="shared" si="15"/>
        <v>32.124515496597098</v>
      </c>
      <c r="J38" s="39">
        <f t="shared" si="15"/>
        <v>36.110770276274835</v>
      </c>
      <c r="K38" s="39">
        <f t="shared" si="15"/>
        <v>40.09975124224178</v>
      </c>
      <c r="L38" s="39">
        <f t="shared" si="15"/>
        <v>44.090722034374522</v>
      </c>
      <c r="M38" s="39">
        <f t="shared" si="15"/>
        <v>48.083189157584592</v>
      </c>
      <c r="N38" s="39">
        <f t="shared" si="15"/>
        <v>52.076809620810593</v>
      </c>
      <c r="O38" s="39">
        <f t="shared" si="15"/>
        <v>56.071337695236394</v>
      </c>
      <c r="P38" s="39">
        <f t="shared" si="15"/>
        <v>60.06659275674582</v>
      </c>
      <c r="Q38" s="39">
        <f t="shared" si="15"/>
        <v>64.062439083762797</v>
      </c>
    </row>
    <row r="39" spans="1:17" x14ac:dyDescent="0.2">
      <c r="A39" s="89"/>
      <c r="B39" s="2" t="s">
        <v>120</v>
      </c>
      <c r="D39" s="39">
        <f>(D$16-2*D$20)-SQRT(POWER((D$16-2*D$20),2)+POWER((D$15-2*D$18),2)+4*POWER(D$21,2))</f>
        <v>-12.32455532033676</v>
      </c>
      <c r="E39" s="39">
        <f t="shared" ref="E39:Q39" si="16">(E$16-2*E$20)-SQRT(POWER((E$16-2*E$20),2)+POWER((E$15-2*E$18),2)+4*POWER(E$21,2))</f>
        <v>-16.246211251235323</v>
      </c>
      <c r="F39" s="39">
        <f t="shared" si="16"/>
        <v>-20.198039027185569</v>
      </c>
      <c r="G39" s="39">
        <f t="shared" si="16"/>
        <v>-24.165525060596437</v>
      </c>
      <c r="H39" s="39">
        <f t="shared" si="16"/>
        <v>-28.142135623730951</v>
      </c>
      <c r="I39" s="39">
        <f t="shared" si="16"/>
        <v>-32.124515496597098</v>
      </c>
      <c r="J39" s="39">
        <f t="shared" si="16"/>
        <v>-36.110770276274835</v>
      </c>
      <c r="K39" s="39">
        <f t="shared" si="16"/>
        <v>-40.09975124224178</v>
      </c>
      <c r="L39" s="39">
        <f t="shared" si="16"/>
        <v>-44.090722034374522</v>
      </c>
      <c r="M39" s="39">
        <f t="shared" si="16"/>
        <v>-48.083189157584592</v>
      </c>
      <c r="N39" s="39">
        <f t="shared" si="16"/>
        <v>-52.076809620810593</v>
      </c>
      <c r="O39" s="39">
        <f t="shared" si="16"/>
        <v>-56.071337695236394</v>
      </c>
      <c r="P39" s="39">
        <f t="shared" si="16"/>
        <v>-60.06659275674582</v>
      </c>
      <c r="Q39" s="39">
        <f t="shared" si="16"/>
        <v>-64.062439083762797</v>
      </c>
    </row>
    <row r="40" spans="1:17" x14ac:dyDescent="0.2">
      <c r="A40" s="89"/>
      <c r="B40" s="2" t="s">
        <v>119</v>
      </c>
      <c r="D40" s="39">
        <f>(D$16-2*D$20)-SQRT(POWER((D$16-2*D$20),2)+POWER((D$15+2*D$18),2)+4*POWER(D$21,2))</f>
        <v>-12.32455532033676</v>
      </c>
      <c r="E40" s="39">
        <f>(E$16-2*E$20)-SQRT(POWER((E$16-2*E$20),2)+POWER((E$15+2*E$18),2)+4*POWER(E$21,2))</f>
        <v>-16.246211251235323</v>
      </c>
      <c r="F40" s="39">
        <f t="shared" ref="F40:Q40" si="17">(F$16-2*F$20)-SQRT(POWER((F$16-2*F$20),2)+POWER((F$15+2*F$18),2)+4*POWER(F$21,2))</f>
        <v>-20.198039027185569</v>
      </c>
      <c r="G40" s="39">
        <f t="shared" si="17"/>
        <v>-24.165525060596437</v>
      </c>
      <c r="H40" s="39">
        <f t="shared" si="17"/>
        <v>-28.142135623730951</v>
      </c>
      <c r="I40" s="39">
        <f t="shared" si="17"/>
        <v>-32.124515496597098</v>
      </c>
      <c r="J40" s="39">
        <f t="shared" si="17"/>
        <v>-36.110770276274835</v>
      </c>
      <c r="K40" s="39">
        <f t="shared" si="17"/>
        <v>-40.09975124224178</v>
      </c>
      <c r="L40" s="39">
        <f t="shared" si="17"/>
        <v>-44.090722034374522</v>
      </c>
      <c r="M40" s="39">
        <f t="shared" si="17"/>
        <v>-48.083189157584592</v>
      </c>
      <c r="N40" s="39">
        <f t="shared" si="17"/>
        <v>-52.076809620810593</v>
      </c>
      <c r="O40" s="39">
        <f t="shared" si="17"/>
        <v>-56.071337695236394</v>
      </c>
      <c r="P40" s="39">
        <f t="shared" si="17"/>
        <v>-60.06659275674582</v>
      </c>
      <c r="Q40" s="39">
        <f t="shared" si="17"/>
        <v>-64.062439083762797</v>
      </c>
    </row>
    <row r="41" spans="1:17" x14ac:dyDescent="0.2">
      <c r="A41" s="89"/>
      <c r="B41" s="2" t="s">
        <v>121</v>
      </c>
      <c r="D41" s="39">
        <f>(D$16+2*D$20)+SQRT(POWER((D$16+2*D$20),2)+POWER((D$15+2*D$18),2)+4*POWER(D$21,2))</f>
        <v>12.32455532033676</v>
      </c>
      <c r="E41" s="39">
        <f t="shared" ref="E41:Q41" si="18">(E$16+2*E$20)+SQRT(POWER((E$16+2*E$20),2)+POWER((E$15+2*E$18),2)+4*POWER(E$21,2))</f>
        <v>16.246211251235323</v>
      </c>
      <c r="F41" s="39">
        <f t="shared" si="18"/>
        <v>20.198039027185569</v>
      </c>
      <c r="G41" s="39">
        <f t="shared" si="18"/>
        <v>24.165525060596437</v>
      </c>
      <c r="H41" s="39">
        <f t="shared" si="18"/>
        <v>28.142135623730951</v>
      </c>
      <c r="I41" s="39">
        <f t="shared" si="18"/>
        <v>32.124515496597098</v>
      </c>
      <c r="J41" s="39">
        <f t="shared" si="18"/>
        <v>36.110770276274835</v>
      </c>
      <c r="K41" s="39">
        <f t="shared" si="18"/>
        <v>40.09975124224178</v>
      </c>
      <c r="L41" s="39">
        <f t="shared" si="18"/>
        <v>44.090722034374522</v>
      </c>
      <c r="M41" s="39">
        <f t="shared" si="18"/>
        <v>48.083189157584592</v>
      </c>
      <c r="N41" s="39">
        <f t="shared" si="18"/>
        <v>52.076809620810593</v>
      </c>
      <c r="O41" s="39">
        <f t="shared" si="18"/>
        <v>56.071337695236394</v>
      </c>
      <c r="P41" s="39">
        <f t="shared" si="18"/>
        <v>60.06659275674582</v>
      </c>
      <c r="Q41" s="39">
        <f t="shared" si="18"/>
        <v>64.062439083762797</v>
      </c>
    </row>
    <row r="42" spans="1:17" x14ac:dyDescent="0.2">
      <c r="A42" s="89"/>
      <c r="B42" s="2" t="s">
        <v>38</v>
      </c>
      <c r="D42" s="12">
        <f>$C$10/4/PI()*LN(D38/D39*D40/D41)</f>
        <v>0</v>
      </c>
      <c r="E42" s="12">
        <f t="shared" ref="E42:Q42" si="19">$C$10/4/PI()*LN(E38/E39*E40/E41)</f>
        <v>0</v>
      </c>
      <c r="F42" s="12">
        <f t="shared" si="19"/>
        <v>0</v>
      </c>
      <c r="G42" s="12">
        <f t="shared" si="19"/>
        <v>0</v>
      </c>
      <c r="H42" s="12">
        <f t="shared" si="19"/>
        <v>0</v>
      </c>
      <c r="I42" s="12">
        <f t="shared" si="19"/>
        <v>0</v>
      </c>
      <c r="J42" s="12">
        <f t="shared" si="19"/>
        <v>0</v>
      </c>
      <c r="K42" s="12">
        <f t="shared" si="19"/>
        <v>0</v>
      </c>
      <c r="L42" s="12">
        <f t="shared" si="19"/>
        <v>0</v>
      </c>
      <c r="M42" s="12">
        <f t="shared" si="19"/>
        <v>0</v>
      </c>
      <c r="N42" s="12">
        <f t="shared" si="19"/>
        <v>0</v>
      </c>
      <c r="O42" s="12">
        <f t="shared" si="19"/>
        <v>0</v>
      </c>
      <c r="P42" s="12">
        <f t="shared" si="19"/>
        <v>0</v>
      </c>
      <c r="Q42" s="12">
        <f t="shared" si="19"/>
        <v>0</v>
      </c>
    </row>
    <row r="43" spans="1:17" x14ac:dyDescent="0.2">
      <c r="A43" s="89"/>
    </row>
    <row r="44" spans="1:17" x14ac:dyDescent="0.2">
      <c r="A44" s="89"/>
      <c r="B44" s="2" t="s">
        <v>118</v>
      </c>
      <c r="D44" s="39">
        <f>(D$16+2*D$20)+SQRT(POWER((D$16+2*D$20),2)+POWER((D$15-2*D$18),2)+4*POWER((D$21+D$17),2))</f>
        <v>12.32455532033676</v>
      </c>
      <c r="E44" s="39">
        <f t="shared" ref="E44:Q44" si="20">(E$16+2*E$20)+SQRT(POWER((E$16+2*E$20),2)+POWER((E$15-2*E$18),2)+4*POWER((E$21+E$17),2))</f>
        <v>16.246211251235323</v>
      </c>
      <c r="F44" s="39">
        <f t="shared" si="20"/>
        <v>20.198039027185569</v>
      </c>
      <c r="G44" s="39">
        <f t="shared" si="20"/>
        <v>24.165525060596437</v>
      </c>
      <c r="H44" s="39">
        <f t="shared" si="20"/>
        <v>28.142135623730951</v>
      </c>
      <c r="I44" s="39">
        <f t="shared" si="20"/>
        <v>32.124515496597098</v>
      </c>
      <c r="J44" s="39">
        <f t="shared" si="20"/>
        <v>36.110770276274835</v>
      </c>
      <c r="K44" s="39">
        <f t="shared" si="20"/>
        <v>40.09975124224178</v>
      </c>
      <c r="L44" s="39">
        <f t="shared" si="20"/>
        <v>44.090722034374522</v>
      </c>
      <c r="M44" s="39">
        <f t="shared" si="20"/>
        <v>48.083189157584592</v>
      </c>
      <c r="N44" s="39">
        <f t="shared" si="20"/>
        <v>52.076809620810593</v>
      </c>
      <c r="O44" s="39">
        <f t="shared" si="20"/>
        <v>56.071337695236394</v>
      </c>
      <c r="P44" s="39">
        <f t="shared" si="20"/>
        <v>60.06659275674582</v>
      </c>
      <c r="Q44" s="39">
        <f t="shared" si="20"/>
        <v>64.062439083762797</v>
      </c>
    </row>
    <row r="45" spans="1:17" x14ac:dyDescent="0.2">
      <c r="A45" s="89"/>
      <c r="B45" s="2" t="s">
        <v>120</v>
      </c>
      <c r="D45" s="39">
        <f>(D$16-2*D$20)-SQRT(POWER((D$16-2*D$20),2)+POWER((D$15-2*D$18),2)+4*POWER((D$21+D$17),2))</f>
        <v>-12.32455532033676</v>
      </c>
      <c r="E45" s="39">
        <f t="shared" ref="E45:Q45" si="21">(E$16-2*E$20)-SQRT(POWER((E$16-2*E$20),2)+POWER((E$15-2*E$18),2)+4*POWER((E$21+E$17),2))</f>
        <v>-16.246211251235323</v>
      </c>
      <c r="F45" s="39">
        <f t="shared" si="21"/>
        <v>-20.198039027185569</v>
      </c>
      <c r="G45" s="39">
        <f t="shared" si="21"/>
        <v>-24.165525060596437</v>
      </c>
      <c r="H45" s="39">
        <f t="shared" si="21"/>
        <v>-28.142135623730951</v>
      </c>
      <c r="I45" s="39">
        <f t="shared" si="21"/>
        <v>-32.124515496597098</v>
      </c>
      <c r="J45" s="39">
        <f t="shared" si="21"/>
        <v>-36.110770276274835</v>
      </c>
      <c r="K45" s="39">
        <f t="shared" si="21"/>
        <v>-40.09975124224178</v>
      </c>
      <c r="L45" s="39">
        <f t="shared" si="21"/>
        <v>-44.090722034374522</v>
      </c>
      <c r="M45" s="39">
        <f t="shared" si="21"/>
        <v>-48.083189157584592</v>
      </c>
      <c r="N45" s="39">
        <f t="shared" si="21"/>
        <v>-52.076809620810593</v>
      </c>
      <c r="O45" s="39">
        <f t="shared" si="21"/>
        <v>-56.071337695236394</v>
      </c>
      <c r="P45" s="39">
        <f t="shared" si="21"/>
        <v>-60.06659275674582</v>
      </c>
      <c r="Q45" s="39">
        <f t="shared" si="21"/>
        <v>-64.062439083762797</v>
      </c>
    </row>
    <row r="46" spans="1:17" x14ac:dyDescent="0.2">
      <c r="A46" s="89"/>
      <c r="B46" s="2" t="s">
        <v>119</v>
      </c>
      <c r="D46" s="39">
        <f>(D$16-2*D$20)-SQRT(POWER((D$16-2*D$20),2)+POWER((D$15+2*D$18),2)+4*POWER((D$21+D$17),2))</f>
        <v>-12.32455532033676</v>
      </c>
      <c r="E46" s="39">
        <f t="shared" ref="E46:Q46" si="22">(E$16-2*E$20)-SQRT(POWER((E$16-2*E$20),2)+POWER((E$15+2*E$18),2)+4*POWER((E$21+E$17),2))</f>
        <v>-16.246211251235323</v>
      </c>
      <c r="F46" s="39">
        <f t="shared" si="22"/>
        <v>-20.198039027185569</v>
      </c>
      <c r="G46" s="39">
        <f t="shared" si="22"/>
        <v>-24.165525060596437</v>
      </c>
      <c r="H46" s="39">
        <f t="shared" si="22"/>
        <v>-28.142135623730951</v>
      </c>
      <c r="I46" s="39">
        <f t="shared" si="22"/>
        <v>-32.124515496597098</v>
      </c>
      <c r="J46" s="39">
        <f t="shared" si="22"/>
        <v>-36.110770276274835</v>
      </c>
      <c r="K46" s="39">
        <f t="shared" si="22"/>
        <v>-40.09975124224178</v>
      </c>
      <c r="L46" s="39">
        <f t="shared" si="22"/>
        <v>-44.090722034374522</v>
      </c>
      <c r="M46" s="39">
        <f t="shared" si="22"/>
        <v>-48.083189157584592</v>
      </c>
      <c r="N46" s="39">
        <f t="shared" si="22"/>
        <v>-52.076809620810593</v>
      </c>
      <c r="O46" s="39">
        <f t="shared" si="22"/>
        <v>-56.071337695236394</v>
      </c>
      <c r="P46" s="39">
        <f t="shared" si="22"/>
        <v>-60.06659275674582</v>
      </c>
      <c r="Q46" s="39">
        <f t="shared" si="22"/>
        <v>-64.062439083762797</v>
      </c>
    </row>
    <row r="47" spans="1:17" x14ac:dyDescent="0.2">
      <c r="A47" s="89"/>
      <c r="B47" s="2" t="s">
        <v>121</v>
      </c>
      <c r="D47" s="12">
        <f>(D$16+2*D$20)+SQRT(POWER((D$16+2*D$20),2)+POWER((D$15+2*D$18),2)+4*POWER((D$21+D$17),2))</f>
        <v>12.32455532033676</v>
      </c>
      <c r="E47" s="12">
        <f t="shared" ref="E47:Q47" si="23">(E$16+2*E$20)+SQRT(POWER((E$16+2*E$20),2)+POWER((E$15+2*E$18),2)+4*POWER((E$21+E$17),2))</f>
        <v>16.246211251235323</v>
      </c>
      <c r="F47" s="12">
        <f t="shared" si="23"/>
        <v>20.198039027185569</v>
      </c>
      <c r="G47" s="12">
        <f t="shared" si="23"/>
        <v>24.165525060596437</v>
      </c>
      <c r="H47" s="12">
        <f t="shared" si="23"/>
        <v>28.142135623730951</v>
      </c>
      <c r="I47" s="12">
        <f t="shared" si="23"/>
        <v>32.124515496597098</v>
      </c>
      <c r="J47" s="12">
        <f t="shared" si="23"/>
        <v>36.110770276274835</v>
      </c>
      <c r="K47" s="12">
        <f t="shared" si="23"/>
        <v>40.09975124224178</v>
      </c>
      <c r="L47" s="12">
        <f t="shared" si="23"/>
        <v>44.090722034374522</v>
      </c>
      <c r="M47" s="12">
        <f t="shared" si="23"/>
        <v>48.083189157584592</v>
      </c>
      <c r="N47" s="12">
        <f t="shared" si="23"/>
        <v>52.076809620810593</v>
      </c>
      <c r="O47" s="12">
        <f t="shared" si="23"/>
        <v>56.071337695236394</v>
      </c>
      <c r="P47" s="12">
        <f t="shared" si="23"/>
        <v>60.06659275674582</v>
      </c>
      <c r="Q47" s="12">
        <f t="shared" si="23"/>
        <v>64.062439083762797</v>
      </c>
    </row>
    <row r="48" spans="1:17" x14ac:dyDescent="0.2">
      <c r="A48" s="89"/>
      <c r="B48" s="2" t="s">
        <v>38</v>
      </c>
      <c r="D48" s="12">
        <f>$C$10/4/PI()*LN(D44/D45*D46/D47)</f>
        <v>0</v>
      </c>
      <c r="E48" s="12">
        <f t="shared" ref="E48:Q48" si="24">$C$10/4/PI()*LN(E44/E45*E46/E47)</f>
        <v>0</v>
      </c>
      <c r="F48" s="12">
        <f t="shared" si="24"/>
        <v>0</v>
      </c>
      <c r="G48" s="12">
        <f t="shared" si="24"/>
        <v>0</v>
      </c>
      <c r="H48" s="12">
        <f t="shared" si="24"/>
        <v>0</v>
      </c>
      <c r="I48" s="12">
        <f t="shared" si="24"/>
        <v>0</v>
      </c>
      <c r="J48" s="12">
        <f t="shared" si="24"/>
        <v>0</v>
      </c>
      <c r="K48" s="12">
        <f t="shared" si="24"/>
        <v>0</v>
      </c>
      <c r="L48" s="12">
        <f t="shared" si="24"/>
        <v>0</v>
      </c>
      <c r="M48" s="12">
        <f t="shared" si="24"/>
        <v>0</v>
      </c>
      <c r="N48" s="12">
        <f t="shared" si="24"/>
        <v>0</v>
      </c>
      <c r="O48" s="12">
        <f t="shared" si="24"/>
        <v>0</v>
      </c>
      <c r="P48" s="12">
        <f t="shared" si="24"/>
        <v>0</v>
      </c>
      <c r="Q48" s="12">
        <f t="shared" si="24"/>
        <v>0</v>
      </c>
    </row>
    <row r="49" spans="1:17" ht="15" x14ac:dyDescent="0.25">
      <c r="A49" s="89"/>
      <c r="B49" s="2" t="s">
        <v>123</v>
      </c>
      <c r="D49" s="40">
        <f>(D42-D48)/10</f>
        <v>0</v>
      </c>
      <c r="E49" s="40">
        <f t="shared" ref="E49:Q49" si="25">(E42-E48)/10</f>
        <v>0</v>
      </c>
      <c r="F49" s="40">
        <f t="shared" si="25"/>
        <v>0</v>
      </c>
      <c r="G49" s="40">
        <f t="shared" si="25"/>
        <v>0</v>
      </c>
      <c r="H49" s="40">
        <f t="shared" si="25"/>
        <v>0</v>
      </c>
      <c r="I49" s="40">
        <f t="shared" si="25"/>
        <v>0</v>
      </c>
      <c r="J49" s="40">
        <f t="shared" si="25"/>
        <v>0</v>
      </c>
      <c r="K49" s="40">
        <f t="shared" si="25"/>
        <v>0</v>
      </c>
      <c r="L49" s="40">
        <f t="shared" si="25"/>
        <v>0</v>
      </c>
      <c r="M49" s="40">
        <f t="shared" si="25"/>
        <v>0</v>
      </c>
      <c r="N49" s="40">
        <f t="shared" si="25"/>
        <v>0</v>
      </c>
      <c r="O49" s="40">
        <f t="shared" si="25"/>
        <v>0</v>
      </c>
      <c r="P49" s="40">
        <f t="shared" si="25"/>
        <v>0</v>
      </c>
      <c r="Q49" s="40">
        <f t="shared" si="25"/>
        <v>0</v>
      </c>
    </row>
    <row r="52" spans="1:17" x14ac:dyDescent="0.2">
      <c r="A52" s="89" t="s">
        <v>124</v>
      </c>
      <c r="B52" s="2" t="s">
        <v>118</v>
      </c>
      <c r="D52" s="39">
        <f>(D$15+2*D$18)+SQRT(POWER((D$16-2*D$20),2)+POWER((D$15+2*D$18),2)+4*POWER(D$21,2))</f>
        <v>6.324555320336759</v>
      </c>
      <c r="E52" s="39">
        <f t="shared" ref="E52:Q52" si="26">(E$15+2*E$18)+SQRT(POWER((E$16-2*E$20),2)+POWER((E$15+2*E$18),2)+4*POWER(E$21,2))</f>
        <v>8.2462112512353212</v>
      </c>
      <c r="F52" s="39">
        <f t="shared" si="26"/>
        <v>10.198039027185569</v>
      </c>
      <c r="G52" s="39">
        <f t="shared" si="26"/>
        <v>12.165525060596439</v>
      </c>
      <c r="H52" s="39">
        <f t="shared" si="26"/>
        <v>14.142135623730951</v>
      </c>
      <c r="I52" s="39">
        <f t="shared" si="26"/>
        <v>16.124515496597098</v>
      </c>
      <c r="J52" s="39">
        <f t="shared" si="26"/>
        <v>18.110770276274835</v>
      </c>
      <c r="K52" s="39">
        <f t="shared" si="26"/>
        <v>20.09975124224178</v>
      </c>
      <c r="L52" s="39">
        <f t="shared" si="26"/>
        <v>22.090722034374522</v>
      </c>
      <c r="M52" s="39">
        <f t="shared" si="26"/>
        <v>24.083189157584592</v>
      </c>
      <c r="N52" s="39">
        <f t="shared" si="26"/>
        <v>26.076809620810597</v>
      </c>
      <c r="O52" s="39">
        <f t="shared" si="26"/>
        <v>28.071337695236398</v>
      </c>
      <c r="P52" s="39">
        <f t="shared" si="26"/>
        <v>30.066592756745816</v>
      </c>
      <c r="Q52" s="39">
        <f t="shared" si="26"/>
        <v>32.062439083762797</v>
      </c>
    </row>
    <row r="53" spans="1:17" x14ac:dyDescent="0.2">
      <c r="A53" s="89"/>
      <c r="B53" s="2" t="s">
        <v>120</v>
      </c>
      <c r="D53" s="39">
        <f>(D$15-2*D$18)-SQRT(POWER((D$16-2*D$20),2)+POWER((D$15-2*D$18),2)+4*POWER(D$21,2))</f>
        <v>-6.324555320336759</v>
      </c>
      <c r="E53" s="39">
        <f t="shared" ref="E53:Q53" si="27">(E$15-2*E$18)-SQRT(POWER((E$16-2*E$20),2)+POWER((E$15-2*E$18),2)+4*POWER(E$21,2))</f>
        <v>-8.2462112512353212</v>
      </c>
      <c r="F53" s="39">
        <f t="shared" si="27"/>
        <v>-10.198039027185569</v>
      </c>
      <c r="G53" s="39">
        <f t="shared" si="27"/>
        <v>-12.165525060596439</v>
      </c>
      <c r="H53" s="39">
        <f t="shared" si="27"/>
        <v>-14.142135623730951</v>
      </c>
      <c r="I53" s="39">
        <f t="shared" si="27"/>
        <v>-16.124515496597098</v>
      </c>
      <c r="J53" s="39">
        <f t="shared" si="27"/>
        <v>-18.110770276274835</v>
      </c>
      <c r="K53" s="39">
        <f t="shared" si="27"/>
        <v>-20.09975124224178</v>
      </c>
      <c r="L53" s="39">
        <f t="shared" si="27"/>
        <v>-22.090722034374522</v>
      </c>
      <c r="M53" s="39">
        <f t="shared" si="27"/>
        <v>-24.083189157584592</v>
      </c>
      <c r="N53" s="39">
        <f t="shared" si="27"/>
        <v>-26.076809620810597</v>
      </c>
      <c r="O53" s="39">
        <f t="shared" si="27"/>
        <v>-28.071337695236398</v>
      </c>
      <c r="P53" s="39">
        <f t="shared" si="27"/>
        <v>-30.066592756745816</v>
      </c>
      <c r="Q53" s="39">
        <f t="shared" si="27"/>
        <v>-32.062439083762797</v>
      </c>
    </row>
    <row r="54" spans="1:17" x14ac:dyDescent="0.2">
      <c r="A54" s="89"/>
      <c r="B54" s="2" t="s">
        <v>119</v>
      </c>
      <c r="D54" s="39">
        <f>(D$15-2*D$18)-SQRT(POWER((D$16+2*D$20),2)+POWER((D$15-2*D$18),2)+4*POWER(D$21,2))</f>
        <v>-6.324555320336759</v>
      </c>
      <c r="E54" s="39">
        <f t="shared" ref="E54:Q54" si="28">(E$15-2*E$18)-SQRT(POWER((E$16+2*E$20),2)+POWER((E$15-2*E$18),2)+4*POWER(E$21,2))</f>
        <v>-8.2462112512353212</v>
      </c>
      <c r="F54" s="39">
        <f t="shared" si="28"/>
        <v>-10.198039027185569</v>
      </c>
      <c r="G54" s="39">
        <f t="shared" si="28"/>
        <v>-12.165525060596439</v>
      </c>
      <c r="H54" s="39">
        <f t="shared" si="28"/>
        <v>-14.142135623730951</v>
      </c>
      <c r="I54" s="39">
        <f t="shared" si="28"/>
        <v>-16.124515496597098</v>
      </c>
      <c r="J54" s="39">
        <f t="shared" si="28"/>
        <v>-18.110770276274835</v>
      </c>
      <c r="K54" s="39">
        <f t="shared" si="28"/>
        <v>-20.09975124224178</v>
      </c>
      <c r="L54" s="39">
        <f t="shared" si="28"/>
        <v>-22.090722034374522</v>
      </c>
      <c r="M54" s="39">
        <f t="shared" si="28"/>
        <v>-24.083189157584592</v>
      </c>
      <c r="N54" s="39">
        <f t="shared" si="28"/>
        <v>-26.076809620810597</v>
      </c>
      <c r="O54" s="39">
        <f t="shared" si="28"/>
        <v>-28.071337695236398</v>
      </c>
      <c r="P54" s="39">
        <f t="shared" si="28"/>
        <v>-30.066592756745816</v>
      </c>
      <c r="Q54" s="39">
        <f t="shared" si="28"/>
        <v>-32.062439083762797</v>
      </c>
    </row>
    <row r="55" spans="1:17" x14ac:dyDescent="0.2">
      <c r="A55" s="89"/>
      <c r="B55" s="2" t="s">
        <v>121</v>
      </c>
      <c r="D55" s="39">
        <f>(D$15+2*D$18)+SQRT(POWER((D$16+2*D$20),2)+POWER((D$15+2*D$18),2)+4*POWER(D$21,2))</f>
        <v>6.324555320336759</v>
      </c>
      <c r="E55" s="39">
        <f t="shared" ref="E55:Q55" si="29">(E$15+2*E$18)+SQRT(POWER((E$16+2*E$20),2)+POWER((E$15+2*E$18),2)+4*POWER(E$21,2))</f>
        <v>8.2462112512353212</v>
      </c>
      <c r="F55" s="39">
        <f t="shared" si="29"/>
        <v>10.198039027185569</v>
      </c>
      <c r="G55" s="39">
        <f t="shared" si="29"/>
        <v>12.165525060596439</v>
      </c>
      <c r="H55" s="39">
        <f t="shared" si="29"/>
        <v>14.142135623730951</v>
      </c>
      <c r="I55" s="39">
        <f t="shared" si="29"/>
        <v>16.124515496597098</v>
      </c>
      <c r="J55" s="39">
        <f t="shared" si="29"/>
        <v>18.110770276274835</v>
      </c>
      <c r="K55" s="39">
        <f t="shared" si="29"/>
        <v>20.09975124224178</v>
      </c>
      <c r="L55" s="39">
        <f t="shared" si="29"/>
        <v>22.090722034374522</v>
      </c>
      <c r="M55" s="39">
        <f t="shared" si="29"/>
        <v>24.083189157584592</v>
      </c>
      <c r="N55" s="39">
        <f t="shared" si="29"/>
        <v>26.076809620810597</v>
      </c>
      <c r="O55" s="39">
        <f t="shared" si="29"/>
        <v>28.071337695236398</v>
      </c>
      <c r="P55" s="39">
        <f t="shared" si="29"/>
        <v>30.066592756745816</v>
      </c>
      <c r="Q55" s="39">
        <f t="shared" si="29"/>
        <v>32.062439083762797</v>
      </c>
    </row>
    <row r="56" spans="1:17" x14ac:dyDescent="0.2">
      <c r="A56" s="89"/>
      <c r="B56" s="2" t="s">
        <v>38</v>
      </c>
      <c r="D56" s="12">
        <f t="shared" ref="D56:Q56" si="30">$C$10/4/PI()*LN(D52/D53*D54/D55)</f>
        <v>0</v>
      </c>
      <c r="E56" s="12">
        <f t="shared" si="30"/>
        <v>0</v>
      </c>
      <c r="F56" s="12">
        <f t="shared" si="30"/>
        <v>0</v>
      </c>
      <c r="G56" s="12">
        <f t="shared" si="30"/>
        <v>0</v>
      </c>
      <c r="H56" s="12">
        <f t="shared" si="30"/>
        <v>0</v>
      </c>
      <c r="I56" s="12">
        <f t="shared" si="30"/>
        <v>0</v>
      </c>
      <c r="J56" s="12">
        <f t="shared" si="30"/>
        <v>0</v>
      </c>
      <c r="K56" s="12">
        <f t="shared" si="30"/>
        <v>0</v>
      </c>
      <c r="L56" s="12">
        <f t="shared" si="30"/>
        <v>0</v>
      </c>
      <c r="M56" s="12">
        <f t="shared" si="30"/>
        <v>0</v>
      </c>
      <c r="N56" s="12">
        <f t="shared" si="30"/>
        <v>0</v>
      </c>
      <c r="O56" s="12">
        <f t="shared" si="30"/>
        <v>0</v>
      </c>
      <c r="P56" s="12">
        <f t="shared" si="30"/>
        <v>0</v>
      </c>
      <c r="Q56" s="12">
        <f t="shared" si="30"/>
        <v>0</v>
      </c>
    </row>
    <row r="57" spans="1:17" x14ac:dyDescent="0.2">
      <c r="A57" s="89"/>
    </row>
    <row r="58" spans="1:17" x14ac:dyDescent="0.2">
      <c r="A58" s="89"/>
      <c r="B58" s="2" t="s">
        <v>118</v>
      </c>
      <c r="D58" s="39">
        <f>(D$15+2*D$18)+SQRT(POWER((D$16-2*D$20),2)+POWER((D$15+2*D$18),2)+4*POWER((D$21+D$17),2))</f>
        <v>6.324555320336759</v>
      </c>
      <c r="E58" s="39">
        <f t="shared" ref="E58:Q58" si="31">(E$15+2*E$18)+SQRT(POWER((E$16-2*E$20),2)+POWER((E$15+2*E$18),2)+4*POWER((E$21+E$17),2))</f>
        <v>8.2462112512353212</v>
      </c>
      <c r="F58" s="39">
        <f t="shared" si="31"/>
        <v>10.198039027185569</v>
      </c>
      <c r="G58" s="39">
        <f t="shared" si="31"/>
        <v>12.165525060596439</v>
      </c>
      <c r="H58" s="39">
        <f t="shared" si="31"/>
        <v>14.142135623730951</v>
      </c>
      <c r="I58" s="39">
        <f t="shared" si="31"/>
        <v>16.124515496597098</v>
      </c>
      <c r="J58" s="39">
        <f t="shared" si="31"/>
        <v>18.110770276274835</v>
      </c>
      <c r="K58" s="39">
        <f t="shared" si="31"/>
        <v>20.09975124224178</v>
      </c>
      <c r="L58" s="39">
        <f t="shared" si="31"/>
        <v>22.090722034374522</v>
      </c>
      <c r="M58" s="39">
        <f t="shared" si="31"/>
        <v>24.083189157584592</v>
      </c>
      <c r="N58" s="39">
        <f t="shared" si="31"/>
        <v>26.076809620810597</v>
      </c>
      <c r="O58" s="39">
        <f t="shared" si="31"/>
        <v>28.071337695236398</v>
      </c>
      <c r="P58" s="39">
        <f t="shared" si="31"/>
        <v>30.066592756745816</v>
      </c>
      <c r="Q58" s="39">
        <f t="shared" si="31"/>
        <v>32.062439083762797</v>
      </c>
    </row>
    <row r="59" spans="1:17" x14ac:dyDescent="0.2">
      <c r="A59" s="89"/>
      <c r="B59" s="2" t="s">
        <v>120</v>
      </c>
      <c r="D59" s="39">
        <f>(D$15-2*D$18)-SQRT(POWER((D$16-2*D$20),2)+POWER((D$15-2*D$18),2)+4*POWER((D$21+D$17),2))</f>
        <v>-6.324555320336759</v>
      </c>
      <c r="E59" s="39">
        <f t="shared" ref="E59:Q59" si="32">(E$15-2*E$18)-SQRT(POWER((E$16-2*E$20),2)+POWER((E$15-2*E$18),2)+4*POWER((E$21+E$17),2))</f>
        <v>-8.2462112512353212</v>
      </c>
      <c r="F59" s="39">
        <f t="shared" si="32"/>
        <v>-10.198039027185569</v>
      </c>
      <c r="G59" s="39">
        <f t="shared" si="32"/>
        <v>-12.165525060596439</v>
      </c>
      <c r="H59" s="39">
        <f t="shared" si="32"/>
        <v>-14.142135623730951</v>
      </c>
      <c r="I59" s="39">
        <f t="shared" si="32"/>
        <v>-16.124515496597098</v>
      </c>
      <c r="J59" s="39">
        <f t="shared" si="32"/>
        <v>-18.110770276274835</v>
      </c>
      <c r="K59" s="39">
        <f t="shared" si="32"/>
        <v>-20.09975124224178</v>
      </c>
      <c r="L59" s="39">
        <f t="shared" si="32"/>
        <v>-22.090722034374522</v>
      </c>
      <c r="M59" s="39">
        <f t="shared" si="32"/>
        <v>-24.083189157584592</v>
      </c>
      <c r="N59" s="39">
        <f t="shared" si="32"/>
        <v>-26.076809620810597</v>
      </c>
      <c r="O59" s="39">
        <f t="shared" si="32"/>
        <v>-28.071337695236398</v>
      </c>
      <c r="P59" s="39">
        <f t="shared" si="32"/>
        <v>-30.066592756745816</v>
      </c>
      <c r="Q59" s="39">
        <f t="shared" si="32"/>
        <v>-32.062439083762797</v>
      </c>
    </row>
    <row r="60" spans="1:17" x14ac:dyDescent="0.2">
      <c r="A60" s="89"/>
      <c r="B60" s="2" t="s">
        <v>119</v>
      </c>
      <c r="D60" s="39">
        <f>(D$15-2*D$18)-SQRT(POWER((D$16+2*D$20),2)+POWER((D$15-2*D$18),2)+4*POWER((D$21+D$17),2))</f>
        <v>-6.324555320336759</v>
      </c>
      <c r="E60" s="39">
        <f t="shared" ref="E60:Q60" si="33">(E$15-2*E$18)-SQRT(POWER((E$16+2*E$20),2)+POWER((E$15-2*E$18),2)+4*POWER((E$21+E$17),2))</f>
        <v>-8.2462112512353212</v>
      </c>
      <c r="F60" s="39">
        <f t="shared" si="33"/>
        <v>-10.198039027185569</v>
      </c>
      <c r="G60" s="39">
        <f t="shared" si="33"/>
        <v>-12.165525060596439</v>
      </c>
      <c r="H60" s="39">
        <f t="shared" si="33"/>
        <v>-14.142135623730951</v>
      </c>
      <c r="I60" s="39">
        <f t="shared" si="33"/>
        <v>-16.124515496597098</v>
      </c>
      <c r="J60" s="39">
        <f t="shared" si="33"/>
        <v>-18.110770276274835</v>
      </c>
      <c r="K60" s="39">
        <f t="shared" si="33"/>
        <v>-20.09975124224178</v>
      </c>
      <c r="L60" s="39">
        <f t="shared" si="33"/>
        <v>-22.090722034374522</v>
      </c>
      <c r="M60" s="39">
        <f t="shared" si="33"/>
        <v>-24.083189157584592</v>
      </c>
      <c r="N60" s="39">
        <f t="shared" si="33"/>
        <v>-26.076809620810597</v>
      </c>
      <c r="O60" s="39">
        <f t="shared" si="33"/>
        <v>-28.071337695236398</v>
      </c>
      <c r="P60" s="39">
        <f t="shared" si="33"/>
        <v>-30.066592756745816</v>
      </c>
      <c r="Q60" s="39">
        <f t="shared" si="33"/>
        <v>-32.062439083762797</v>
      </c>
    </row>
    <row r="61" spans="1:17" x14ac:dyDescent="0.2">
      <c r="A61" s="89"/>
      <c r="B61" s="2" t="s">
        <v>121</v>
      </c>
      <c r="D61" s="39">
        <f>(D$15+2*D$18)+SQRT(POWER((D$16+2*D$20),2)+POWER((D$15+2*D$18),2)+4*POWER((D$21+D$17),2))</f>
        <v>6.324555320336759</v>
      </c>
      <c r="E61" s="39">
        <f t="shared" ref="E61:Q61" si="34">(E$15+2*E$18)+SQRT(POWER((E$16+2*E$20),2)+POWER((E$15+2*E$18),2)+4*POWER((E$21+E$17),2))</f>
        <v>8.2462112512353212</v>
      </c>
      <c r="F61" s="39">
        <f t="shared" si="34"/>
        <v>10.198039027185569</v>
      </c>
      <c r="G61" s="39">
        <f t="shared" si="34"/>
        <v>12.165525060596439</v>
      </c>
      <c r="H61" s="39">
        <f t="shared" si="34"/>
        <v>14.142135623730951</v>
      </c>
      <c r="I61" s="39">
        <f t="shared" si="34"/>
        <v>16.124515496597098</v>
      </c>
      <c r="J61" s="39">
        <f t="shared" si="34"/>
        <v>18.110770276274835</v>
      </c>
      <c r="K61" s="39">
        <f t="shared" si="34"/>
        <v>20.09975124224178</v>
      </c>
      <c r="L61" s="39">
        <f t="shared" si="34"/>
        <v>22.090722034374522</v>
      </c>
      <c r="M61" s="39">
        <f t="shared" si="34"/>
        <v>24.083189157584592</v>
      </c>
      <c r="N61" s="39">
        <f t="shared" si="34"/>
        <v>26.076809620810597</v>
      </c>
      <c r="O61" s="39">
        <f t="shared" si="34"/>
        <v>28.071337695236398</v>
      </c>
      <c r="P61" s="39">
        <f t="shared" si="34"/>
        <v>30.066592756745816</v>
      </c>
      <c r="Q61" s="39">
        <f t="shared" si="34"/>
        <v>32.062439083762797</v>
      </c>
    </row>
    <row r="62" spans="1:17" x14ac:dyDescent="0.2">
      <c r="A62" s="89"/>
      <c r="B62" s="2" t="s">
        <v>38</v>
      </c>
      <c r="D62" s="12">
        <f t="shared" ref="D62:Q62" si="35">$C$10/4/PI()*LN(D58/D59*D60/D61)</f>
        <v>0</v>
      </c>
      <c r="E62" s="12">
        <f t="shared" si="35"/>
        <v>0</v>
      </c>
      <c r="F62" s="12">
        <f t="shared" si="35"/>
        <v>0</v>
      </c>
      <c r="G62" s="12">
        <f t="shared" si="35"/>
        <v>0</v>
      </c>
      <c r="H62" s="12">
        <f t="shared" si="35"/>
        <v>0</v>
      </c>
      <c r="I62" s="12">
        <f t="shared" si="35"/>
        <v>0</v>
      </c>
      <c r="J62" s="12">
        <f t="shared" si="35"/>
        <v>0</v>
      </c>
      <c r="K62" s="12">
        <f t="shared" si="35"/>
        <v>0</v>
      </c>
      <c r="L62" s="12">
        <f t="shared" si="35"/>
        <v>0</v>
      </c>
      <c r="M62" s="12">
        <f t="shared" si="35"/>
        <v>0</v>
      </c>
      <c r="N62" s="12">
        <f t="shared" si="35"/>
        <v>0</v>
      </c>
      <c r="O62" s="12">
        <f t="shared" si="35"/>
        <v>0</v>
      </c>
      <c r="P62" s="12">
        <f t="shared" si="35"/>
        <v>0</v>
      </c>
      <c r="Q62" s="12">
        <f t="shared" si="35"/>
        <v>0</v>
      </c>
    </row>
    <row r="63" spans="1:17" ht="15" x14ac:dyDescent="0.25">
      <c r="A63" s="89"/>
      <c r="B63" s="2" t="s">
        <v>123</v>
      </c>
      <c r="D63" s="40">
        <f t="shared" ref="D63:Q63" si="36">(D56-D62)/10</f>
        <v>0</v>
      </c>
      <c r="E63" s="40">
        <f t="shared" si="36"/>
        <v>0</v>
      </c>
      <c r="F63" s="40">
        <f t="shared" si="36"/>
        <v>0</v>
      </c>
      <c r="G63" s="40">
        <f t="shared" si="36"/>
        <v>0</v>
      </c>
      <c r="H63" s="40">
        <f t="shared" si="36"/>
        <v>0</v>
      </c>
      <c r="I63" s="40">
        <f t="shared" si="36"/>
        <v>0</v>
      </c>
      <c r="J63" s="40">
        <f t="shared" si="36"/>
        <v>0</v>
      </c>
      <c r="K63" s="40">
        <f t="shared" si="36"/>
        <v>0</v>
      </c>
      <c r="L63" s="40">
        <f t="shared" si="36"/>
        <v>0</v>
      </c>
      <c r="M63" s="40">
        <f t="shared" si="36"/>
        <v>0</v>
      </c>
      <c r="N63" s="40">
        <f t="shared" si="36"/>
        <v>0</v>
      </c>
      <c r="O63" s="40">
        <f t="shared" si="36"/>
        <v>0</v>
      </c>
      <c r="P63" s="40">
        <f t="shared" si="36"/>
        <v>0</v>
      </c>
      <c r="Q63" s="40">
        <f t="shared" si="36"/>
        <v>0</v>
      </c>
    </row>
  </sheetData>
  <sheetProtection password="8D70" sheet="1" objects="1" scenarios="1" selectLockedCells="1"/>
  <mergeCells count="2">
    <mergeCell ref="A38:A49"/>
    <mergeCell ref="A52:A63"/>
  </mergeCells>
  <phoneticPr fontId="3"/>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topLeftCell="A17" workbookViewId="0">
      <selection activeCell="C54" sqref="C54"/>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8</v>
      </c>
    </row>
    <row r="3" spans="2:17" x14ac:dyDescent="0.2">
      <c r="B3" s="2" t="s">
        <v>0</v>
      </c>
    </row>
    <row r="4" spans="2:17" x14ac:dyDescent="0.2">
      <c r="B4" s="2" t="s">
        <v>36</v>
      </c>
    </row>
    <row r="5" spans="2:17" x14ac:dyDescent="0.2">
      <c r="F5" s="5"/>
    </row>
    <row r="6" spans="2:17" x14ac:dyDescent="0.2">
      <c r="F6" s="5"/>
    </row>
    <row r="7" spans="2:17" x14ac:dyDescent="0.2">
      <c r="F7" s="5"/>
    </row>
    <row r="8" spans="2:17" x14ac:dyDescent="0.2">
      <c r="B8" s="2" t="s">
        <v>63</v>
      </c>
      <c r="F8" s="5"/>
    </row>
    <row r="9" spans="2:17" x14ac:dyDescent="0.2">
      <c r="F9" s="5"/>
    </row>
    <row r="10" spans="2:17" x14ac:dyDescent="0.2">
      <c r="B10" s="4" t="s">
        <v>6</v>
      </c>
      <c r="C10" s="6">
        <f>全体計算シート!G13</f>
        <v>0</v>
      </c>
      <c r="F10" s="5"/>
    </row>
    <row r="11" spans="2:17" ht="16.5" x14ac:dyDescent="0.2">
      <c r="B11" s="5" t="s">
        <v>64</v>
      </c>
      <c r="C11" s="6">
        <f>全体計算シート!G10</f>
        <v>0</v>
      </c>
      <c r="F11" s="5"/>
    </row>
    <row r="12" spans="2:17" ht="16.5" x14ac:dyDescent="0.2">
      <c r="B12" s="7" t="s">
        <v>65</v>
      </c>
      <c r="C12" s="6">
        <f>全体計算シート!G11</f>
        <v>0</v>
      </c>
      <c r="F12" s="5"/>
    </row>
    <row r="13" spans="2:17" ht="16.5" x14ac:dyDescent="0.2">
      <c r="B13" s="7" t="s">
        <v>66</v>
      </c>
      <c r="C13" s="6">
        <f>全体計算シート!G12</f>
        <v>0</v>
      </c>
      <c r="F13" s="5"/>
    </row>
    <row r="14" spans="2:17" x14ac:dyDescent="0.2">
      <c r="B14" s="4"/>
      <c r="C14" s="8"/>
      <c r="F14" s="5"/>
    </row>
    <row r="15" spans="2:17" x14ac:dyDescent="0.2">
      <c r="B15" s="5" t="s">
        <v>67</v>
      </c>
      <c r="C15" s="6">
        <f>全体計算シート!G14</f>
        <v>0</v>
      </c>
      <c r="D15" s="9">
        <f t="shared" ref="D15:Q17" si="0">$C15</f>
        <v>0</v>
      </c>
      <c r="E15" s="9">
        <f t="shared" si="0"/>
        <v>0</v>
      </c>
      <c r="F15" s="9">
        <f t="shared" si="0"/>
        <v>0</v>
      </c>
      <c r="G15" s="9">
        <f t="shared" si="0"/>
        <v>0</v>
      </c>
      <c r="H15" s="9">
        <f t="shared" si="0"/>
        <v>0</v>
      </c>
      <c r="I15" s="9">
        <f t="shared" si="0"/>
        <v>0</v>
      </c>
      <c r="J15" s="9">
        <f t="shared" si="0"/>
        <v>0</v>
      </c>
      <c r="K15" s="9">
        <f t="shared" si="0"/>
        <v>0</v>
      </c>
      <c r="L15" s="9">
        <f t="shared" si="0"/>
        <v>0</v>
      </c>
      <c r="M15" s="9">
        <f t="shared" si="0"/>
        <v>0</v>
      </c>
      <c r="N15" s="9">
        <f t="shared" si="0"/>
        <v>0</v>
      </c>
      <c r="O15" s="9">
        <f t="shared" si="0"/>
        <v>0</v>
      </c>
      <c r="P15" s="9">
        <f t="shared" si="0"/>
        <v>0</v>
      </c>
      <c r="Q15" s="9">
        <f t="shared" si="0"/>
        <v>0</v>
      </c>
    </row>
    <row r="16" spans="2:17" x14ac:dyDescent="0.2">
      <c r="B16" s="5" t="s">
        <v>40</v>
      </c>
      <c r="C16" s="6">
        <f>全体計算シート!G15</f>
        <v>0</v>
      </c>
      <c r="D16" s="9">
        <f t="shared" si="0"/>
        <v>0</v>
      </c>
      <c r="E16" s="9">
        <f t="shared" si="0"/>
        <v>0</v>
      </c>
      <c r="F16" s="9">
        <f t="shared" si="0"/>
        <v>0</v>
      </c>
      <c r="G16" s="9">
        <f t="shared" si="0"/>
        <v>0</v>
      </c>
      <c r="H16" s="9">
        <f t="shared" si="0"/>
        <v>0</v>
      </c>
      <c r="I16" s="9">
        <f t="shared" si="0"/>
        <v>0</v>
      </c>
      <c r="J16" s="9">
        <f t="shared" si="0"/>
        <v>0</v>
      </c>
      <c r="K16" s="9">
        <f t="shared" si="0"/>
        <v>0</v>
      </c>
      <c r="L16" s="9">
        <f t="shared" si="0"/>
        <v>0</v>
      </c>
      <c r="M16" s="9">
        <f t="shared" si="0"/>
        <v>0</v>
      </c>
      <c r="N16" s="9">
        <f t="shared" si="0"/>
        <v>0</v>
      </c>
      <c r="O16" s="9">
        <f t="shared" si="0"/>
        <v>0</v>
      </c>
      <c r="P16" s="9">
        <f t="shared" si="0"/>
        <v>0</v>
      </c>
      <c r="Q16" s="9">
        <f t="shared" si="0"/>
        <v>0</v>
      </c>
    </row>
    <row r="17" spans="2:17" x14ac:dyDescent="0.2">
      <c r="B17" s="5" t="s">
        <v>68</v>
      </c>
      <c r="C17" s="6">
        <f>全体計算シート!G16</f>
        <v>0</v>
      </c>
      <c r="D17" s="9">
        <f t="shared" si="0"/>
        <v>0</v>
      </c>
      <c r="E17" s="9">
        <f t="shared" si="0"/>
        <v>0</v>
      </c>
      <c r="F17" s="9">
        <f t="shared" si="0"/>
        <v>0</v>
      </c>
      <c r="G17" s="9">
        <f t="shared" si="0"/>
        <v>0</v>
      </c>
      <c r="H17" s="9">
        <f t="shared" si="0"/>
        <v>0</v>
      </c>
      <c r="I17" s="9">
        <f t="shared" si="0"/>
        <v>0</v>
      </c>
      <c r="J17" s="9">
        <f t="shared" si="0"/>
        <v>0</v>
      </c>
      <c r="K17" s="9">
        <f t="shared" si="0"/>
        <v>0</v>
      </c>
      <c r="L17" s="9">
        <f t="shared" si="0"/>
        <v>0</v>
      </c>
      <c r="M17" s="9">
        <f t="shared" si="0"/>
        <v>0</v>
      </c>
      <c r="N17" s="9">
        <f t="shared" si="0"/>
        <v>0</v>
      </c>
      <c r="O17" s="9">
        <f t="shared" si="0"/>
        <v>0</v>
      </c>
      <c r="P17" s="9">
        <f t="shared" si="0"/>
        <v>0</v>
      </c>
      <c r="Q17" s="9">
        <f t="shared" si="0"/>
        <v>0</v>
      </c>
    </row>
    <row r="18" spans="2:17" x14ac:dyDescent="0.2">
      <c r="B18" s="5" t="s">
        <v>7</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2:17" x14ac:dyDescent="0.2">
      <c r="B19" s="2" t="s">
        <v>1</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2:17" x14ac:dyDescent="0.2">
      <c r="D20" s="9">
        <f t="shared" ref="D20:Q20" si="2">D19-$C12</f>
        <v>3</v>
      </c>
      <c r="E20" s="9">
        <f t="shared" si="2"/>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2:17" x14ac:dyDescent="0.2">
      <c r="B21" s="5" t="s">
        <v>37</v>
      </c>
      <c r="C21" s="6">
        <f>全体計算シート!C26</f>
        <v>1</v>
      </c>
      <c r="D21" s="9">
        <f t="shared" ref="D21:Q21" si="3">$C21-$C13</f>
        <v>1</v>
      </c>
      <c r="E21" s="9">
        <f t="shared" si="3"/>
        <v>1</v>
      </c>
      <c r="F21" s="9">
        <f t="shared" si="3"/>
        <v>1</v>
      </c>
      <c r="G21" s="9">
        <f t="shared" si="3"/>
        <v>1</v>
      </c>
      <c r="H21" s="9">
        <f t="shared" si="3"/>
        <v>1</v>
      </c>
      <c r="I21" s="9">
        <f t="shared" si="3"/>
        <v>1</v>
      </c>
      <c r="J21" s="9">
        <f t="shared" si="3"/>
        <v>1</v>
      </c>
      <c r="K21" s="9">
        <f t="shared" si="3"/>
        <v>1</v>
      </c>
      <c r="L21" s="9">
        <f t="shared" si="3"/>
        <v>1</v>
      </c>
      <c r="M21" s="9">
        <f t="shared" si="3"/>
        <v>1</v>
      </c>
      <c r="N21" s="9">
        <f t="shared" si="3"/>
        <v>1</v>
      </c>
      <c r="O21" s="9">
        <f t="shared" si="3"/>
        <v>1</v>
      </c>
      <c r="P21" s="9">
        <f t="shared" si="3"/>
        <v>1</v>
      </c>
      <c r="Q21" s="9">
        <f t="shared" si="3"/>
        <v>1</v>
      </c>
    </row>
    <row r="23" spans="2:17" x14ac:dyDescent="0.2">
      <c r="B23" s="10" t="s">
        <v>2</v>
      </c>
      <c r="C23" s="10"/>
      <c r="D23" s="11">
        <f t="shared" ref="D23:Q23" si="4">ATAN(($D$15-2*D$18)*($D$16-2*D$20)/(2*D$21*SQRT(POWER(($D$15-2*D$18),2)+POWER(($D$16-2*D$20),2)+4*POWER(D$21,2))))</f>
        <v>0</v>
      </c>
      <c r="E23" s="11">
        <f t="shared" si="4"/>
        <v>0</v>
      </c>
      <c r="F23" s="11">
        <f t="shared" si="4"/>
        <v>0</v>
      </c>
      <c r="G23" s="11">
        <f t="shared" si="4"/>
        <v>0</v>
      </c>
      <c r="H23" s="11">
        <f t="shared" si="4"/>
        <v>0</v>
      </c>
      <c r="I23" s="11">
        <f t="shared" si="4"/>
        <v>0</v>
      </c>
      <c r="J23" s="11">
        <f t="shared" si="4"/>
        <v>0</v>
      </c>
      <c r="K23" s="11">
        <f t="shared" si="4"/>
        <v>0</v>
      </c>
      <c r="L23" s="11">
        <f t="shared" si="4"/>
        <v>0</v>
      </c>
      <c r="M23" s="11">
        <f t="shared" si="4"/>
        <v>0</v>
      </c>
      <c r="N23" s="11">
        <f t="shared" si="4"/>
        <v>0</v>
      </c>
      <c r="O23" s="11">
        <f t="shared" si="4"/>
        <v>0</v>
      </c>
      <c r="P23" s="11">
        <f t="shared" si="4"/>
        <v>0</v>
      </c>
      <c r="Q23" s="11">
        <f t="shared" si="4"/>
        <v>0</v>
      </c>
    </row>
    <row r="24" spans="2:17" x14ac:dyDescent="0.2">
      <c r="B24" s="10" t="s">
        <v>3</v>
      </c>
      <c r="C24" s="10"/>
      <c r="D24" s="11">
        <f t="shared" ref="D24:Q24" si="5">ATAN(($D$15+2*D$18)*($D$16-2*D$20)/(2*D$21*SQRT(POWER(($D$15+2*D$18),2)+POWER(($D$16-2*D$20),2)+4*POWER(D$21,2))))</f>
        <v>0</v>
      </c>
      <c r="E24" s="11">
        <f t="shared" si="5"/>
        <v>0</v>
      </c>
      <c r="F24" s="11">
        <f t="shared" si="5"/>
        <v>0</v>
      </c>
      <c r="G24" s="11">
        <f t="shared" si="5"/>
        <v>0</v>
      </c>
      <c r="H24" s="11">
        <f t="shared" si="5"/>
        <v>0</v>
      </c>
      <c r="I24" s="11">
        <f t="shared" si="5"/>
        <v>0</v>
      </c>
      <c r="J24" s="11">
        <f t="shared" si="5"/>
        <v>0</v>
      </c>
      <c r="K24" s="11">
        <f t="shared" si="5"/>
        <v>0</v>
      </c>
      <c r="L24" s="11">
        <f t="shared" si="5"/>
        <v>0</v>
      </c>
      <c r="M24" s="11">
        <f t="shared" si="5"/>
        <v>0</v>
      </c>
      <c r="N24" s="11">
        <f t="shared" si="5"/>
        <v>0</v>
      </c>
      <c r="O24" s="11">
        <f t="shared" si="5"/>
        <v>0</v>
      </c>
      <c r="P24" s="11">
        <f t="shared" si="5"/>
        <v>0</v>
      </c>
      <c r="Q24" s="11">
        <f t="shared" si="5"/>
        <v>0</v>
      </c>
    </row>
    <row r="25" spans="2:17" x14ac:dyDescent="0.2">
      <c r="B25" s="10" t="s">
        <v>4</v>
      </c>
      <c r="C25" s="10"/>
      <c r="D25" s="11">
        <f t="shared" ref="D25:Q25" si="6">ATAN(($D$15-2*D$18)*($D$16+2*D$20)/(2*D$21*SQRT(POWER(($D$15-2*D$18),2)+POWER(($D$16+2*D$20),2)+4*POWER(D$21,2))))</f>
        <v>0</v>
      </c>
      <c r="E25" s="11">
        <f t="shared" si="6"/>
        <v>0</v>
      </c>
      <c r="F25" s="11">
        <f t="shared" si="6"/>
        <v>0</v>
      </c>
      <c r="G25" s="11">
        <f t="shared" si="6"/>
        <v>0</v>
      </c>
      <c r="H25" s="11">
        <f t="shared" si="6"/>
        <v>0</v>
      </c>
      <c r="I25" s="11">
        <f t="shared" si="6"/>
        <v>0</v>
      </c>
      <c r="J25" s="11">
        <f t="shared" si="6"/>
        <v>0</v>
      </c>
      <c r="K25" s="11">
        <f t="shared" si="6"/>
        <v>0</v>
      </c>
      <c r="L25" s="11">
        <f t="shared" si="6"/>
        <v>0</v>
      </c>
      <c r="M25" s="11">
        <f t="shared" si="6"/>
        <v>0</v>
      </c>
      <c r="N25" s="11">
        <f t="shared" si="6"/>
        <v>0</v>
      </c>
      <c r="O25" s="11">
        <f t="shared" si="6"/>
        <v>0</v>
      </c>
      <c r="P25" s="11">
        <f t="shared" si="6"/>
        <v>0</v>
      </c>
      <c r="Q25" s="11">
        <f t="shared" si="6"/>
        <v>0</v>
      </c>
    </row>
    <row r="26" spans="2:17" x14ac:dyDescent="0.2">
      <c r="B26" s="10" t="s">
        <v>5</v>
      </c>
      <c r="C26" s="10"/>
      <c r="D26" s="11">
        <f t="shared" ref="D26:Q26" si="7">ATAN(($D$15+2*D$18)*($D$16+2*D$20)/(2*$D$21*SQRT(POWER(($D$15+2*D$18),2)+POWER(($D$16+2*D$20),2)+4*POWER(D$21,2))))</f>
        <v>0</v>
      </c>
      <c r="E26" s="11">
        <f t="shared" si="7"/>
        <v>0</v>
      </c>
      <c r="F26" s="11">
        <f t="shared" si="7"/>
        <v>0</v>
      </c>
      <c r="G26" s="11">
        <f t="shared" si="7"/>
        <v>0</v>
      </c>
      <c r="H26" s="11">
        <f t="shared" si="7"/>
        <v>0</v>
      </c>
      <c r="I26" s="11">
        <f t="shared" si="7"/>
        <v>0</v>
      </c>
      <c r="J26" s="11">
        <f t="shared" si="7"/>
        <v>0</v>
      </c>
      <c r="K26" s="11">
        <f t="shared" si="7"/>
        <v>0</v>
      </c>
      <c r="L26" s="11">
        <f t="shared" si="7"/>
        <v>0</v>
      </c>
      <c r="M26" s="11">
        <f t="shared" si="7"/>
        <v>0</v>
      </c>
      <c r="N26" s="11">
        <f t="shared" si="7"/>
        <v>0</v>
      </c>
      <c r="O26" s="11">
        <f t="shared" si="7"/>
        <v>0</v>
      </c>
      <c r="P26" s="11">
        <f t="shared" si="7"/>
        <v>0</v>
      </c>
      <c r="Q26" s="11">
        <f t="shared" si="7"/>
        <v>0</v>
      </c>
    </row>
    <row r="27" spans="2:17" x14ac:dyDescent="0.2">
      <c r="B27" s="2" t="s">
        <v>38</v>
      </c>
      <c r="D27" s="12">
        <f t="shared" ref="D27:Q27" si="8">$C$10/4/PI()*SUM(D$23:D$26)</f>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12">
        <f t="shared" si="8"/>
        <v>0</v>
      </c>
      <c r="O27" s="12">
        <f t="shared" si="8"/>
        <v>0</v>
      </c>
      <c r="P27" s="12">
        <f t="shared" si="8"/>
        <v>0</v>
      </c>
      <c r="Q27" s="12">
        <f t="shared" si="8"/>
        <v>0</v>
      </c>
    </row>
    <row r="29" spans="2:17" x14ac:dyDescent="0.2">
      <c r="D29" s="11">
        <f t="shared" ref="D29:Q29" si="9">ATAN(($D$15-2*D$18)*($D$16-2*D$20)/(2*(D$21+D$17)*SQRT(POWER(($D$15-2*D$18),2)+POWER(($D$16-2*D$20),2)+4*POWER((D$21+D$17),2))))</f>
        <v>0</v>
      </c>
      <c r="E29" s="11">
        <f t="shared" si="9"/>
        <v>0</v>
      </c>
      <c r="F29" s="11">
        <f t="shared" si="9"/>
        <v>0</v>
      </c>
      <c r="G29" s="11">
        <f t="shared" si="9"/>
        <v>0</v>
      </c>
      <c r="H29" s="11">
        <f t="shared" si="9"/>
        <v>0</v>
      </c>
      <c r="I29" s="11">
        <f t="shared" si="9"/>
        <v>0</v>
      </c>
      <c r="J29" s="11">
        <f t="shared" si="9"/>
        <v>0</v>
      </c>
      <c r="K29" s="11">
        <f t="shared" si="9"/>
        <v>0</v>
      </c>
      <c r="L29" s="11">
        <f t="shared" si="9"/>
        <v>0</v>
      </c>
      <c r="M29" s="11">
        <f t="shared" si="9"/>
        <v>0</v>
      </c>
      <c r="N29" s="11">
        <f t="shared" si="9"/>
        <v>0</v>
      </c>
      <c r="O29" s="11">
        <f t="shared" si="9"/>
        <v>0</v>
      </c>
      <c r="P29" s="11">
        <f t="shared" si="9"/>
        <v>0</v>
      </c>
      <c r="Q29" s="11">
        <f t="shared" si="9"/>
        <v>0</v>
      </c>
    </row>
    <row r="30" spans="2:17" x14ac:dyDescent="0.2">
      <c r="D30" s="11">
        <f t="shared" ref="D30:Q30" si="10">ATAN(($D$15+2*D$18)*($D$16-2*D$20)/(2*(D$21+D$17)*SQRT(POWER(($D$15+2*D$18),2)+POWER(($D$16-2*D$20),2)+4*POWER(D$21+D$17,2))))</f>
        <v>0</v>
      </c>
      <c r="E30" s="11">
        <f t="shared" si="10"/>
        <v>0</v>
      </c>
      <c r="F30" s="11">
        <f t="shared" si="10"/>
        <v>0</v>
      </c>
      <c r="G30" s="11">
        <f t="shared" si="10"/>
        <v>0</v>
      </c>
      <c r="H30" s="11">
        <f t="shared" si="10"/>
        <v>0</v>
      </c>
      <c r="I30" s="11">
        <f t="shared" si="10"/>
        <v>0</v>
      </c>
      <c r="J30" s="11">
        <f t="shared" si="10"/>
        <v>0</v>
      </c>
      <c r="K30" s="11">
        <f t="shared" si="10"/>
        <v>0</v>
      </c>
      <c r="L30" s="11">
        <f t="shared" si="10"/>
        <v>0</v>
      </c>
      <c r="M30" s="11">
        <f t="shared" si="10"/>
        <v>0</v>
      </c>
      <c r="N30" s="11">
        <f t="shared" si="10"/>
        <v>0</v>
      </c>
      <c r="O30" s="11">
        <f t="shared" si="10"/>
        <v>0</v>
      </c>
      <c r="P30" s="11">
        <f t="shared" si="10"/>
        <v>0</v>
      </c>
      <c r="Q30" s="11">
        <f t="shared" si="10"/>
        <v>0</v>
      </c>
    </row>
    <row r="31" spans="2:17" x14ac:dyDescent="0.2">
      <c r="D31" s="11">
        <f t="shared" ref="D31:Q31" si="11">ATAN(($D$15-2*D$18)*($D$16+2*D$20)/(2*(D$21+D$17)*SQRT(POWER(($D$15-2*D$18),2)+POWER(($D$16+2*D$20),2)+4*POWER(D$21+D$17,2))))</f>
        <v>0</v>
      </c>
      <c r="E31" s="11">
        <f t="shared" si="11"/>
        <v>0</v>
      </c>
      <c r="F31" s="11">
        <f t="shared" si="11"/>
        <v>0</v>
      </c>
      <c r="G31" s="11">
        <f t="shared" si="11"/>
        <v>0</v>
      </c>
      <c r="H31" s="11">
        <f t="shared" si="11"/>
        <v>0</v>
      </c>
      <c r="I31" s="11">
        <f t="shared" si="11"/>
        <v>0</v>
      </c>
      <c r="J31" s="11">
        <f t="shared" si="11"/>
        <v>0</v>
      </c>
      <c r="K31" s="11">
        <f t="shared" si="11"/>
        <v>0</v>
      </c>
      <c r="L31" s="11">
        <f t="shared" si="11"/>
        <v>0</v>
      </c>
      <c r="M31" s="11">
        <f t="shared" si="11"/>
        <v>0</v>
      </c>
      <c r="N31" s="11">
        <f t="shared" si="11"/>
        <v>0</v>
      </c>
      <c r="O31" s="11">
        <f t="shared" si="11"/>
        <v>0</v>
      </c>
      <c r="P31" s="11">
        <f t="shared" si="11"/>
        <v>0</v>
      </c>
      <c r="Q31" s="11">
        <f t="shared" si="11"/>
        <v>0</v>
      </c>
    </row>
    <row r="32" spans="2:17" x14ac:dyDescent="0.2">
      <c r="D32" s="11">
        <f t="shared" ref="D32:Q32" si="12">ATAN(($D$15+2*D$18)*($D$16+2*D$20)/(2*($D$21+D$17)*SQRT(POWER(($D$15+2*D$18),2)+POWER(($D$16+2*D$20),2)+4*POWER(D$21+D$17,2))))</f>
        <v>0</v>
      </c>
      <c r="E32" s="11">
        <f t="shared" si="12"/>
        <v>0</v>
      </c>
      <c r="F32" s="11">
        <f t="shared" si="12"/>
        <v>0</v>
      </c>
      <c r="G32" s="11">
        <f t="shared" si="12"/>
        <v>0</v>
      </c>
      <c r="H32" s="11">
        <f t="shared" si="12"/>
        <v>0</v>
      </c>
      <c r="I32" s="11">
        <f t="shared" si="12"/>
        <v>0</v>
      </c>
      <c r="J32" s="11">
        <f t="shared" si="12"/>
        <v>0</v>
      </c>
      <c r="K32" s="11">
        <f t="shared" si="12"/>
        <v>0</v>
      </c>
      <c r="L32" s="11">
        <f t="shared" si="12"/>
        <v>0</v>
      </c>
      <c r="M32" s="11">
        <f t="shared" si="12"/>
        <v>0</v>
      </c>
      <c r="N32" s="11">
        <f t="shared" si="12"/>
        <v>0</v>
      </c>
      <c r="O32" s="11">
        <f t="shared" si="12"/>
        <v>0</v>
      </c>
      <c r="P32" s="11">
        <f t="shared" si="12"/>
        <v>0</v>
      </c>
      <c r="Q32" s="11">
        <f t="shared" si="12"/>
        <v>0</v>
      </c>
    </row>
    <row r="33" spans="1:17" x14ac:dyDescent="0.2">
      <c r="B33" s="2" t="s">
        <v>39</v>
      </c>
      <c r="D33" s="12">
        <f t="shared" ref="D33:Q33" si="13">$C$10/4/PI()*SUM(D$29:D$32)</f>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12">
        <f t="shared" si="13"/>
        <v>0</v>
      </c>
      <c r="O33" s="12">
        <f t="shared" si="13"/>
        <v>0</v>
      </c>
      <c r="P33" s="12">
        <f t="shared" si="13"/>
        <v>0</v>
      </c>
      <c r="Q33" s="12">
        <f t="shared" si="13"/>
        <v>0</v>
      </c>
    </row>
    <row r="34" spans="1:17" ht="15" x14ac:dyDescent="0.25">
      <c r="B34" s="5" t="s">
        <v>9</v>
      </c>
      <c r="D34" s="13">
        <f t="shared" ref="D34:Q34" si="14">(D27-D33)/10</f>
        <v>0</v>
      </c>
      <c r="E34" s="13">
        <f t="shared" si="14"/>
        <v>0</v>
      </c>
      <c r="F34" s="13">
        <f t="shared" si="14"/>
        <v>0</v>
      </c>
      <c r="G34" s="13">
        <f t="shared" si="14"/>
        <v>0</v>
      </c>
      <c r="H34" s="13">
        <f t="shared" si="14"/>
        <v>0</v>
      </c>
      <c r="I34" s="13">
        <f t="shared" si="14"/>
        <v>0</v>
      </c>
      <c r="J34" s="13">
        <f t="shared" si="14"/>
        <v>0</v>
      </c>
      <c r="K34" s="13">
        <f t="shared" si="14"/>
        <v>0</v>
      </c>
      <c r="L34" s="13">
        <f t="shared" si="14"/>
        <v>0</v>
      </c>
      <c r="M34" s="13">
        <f t="shared" si="14"/>
        <v>0</v>
      </c>
      <c r="N34" s="13">
        <f t="shared" si="14"/>
        <v>0</v>
      </c>
      <c r="O34" s="13">
        <f t="shared" si="14"/>
        <v>0</v>
      </c>
      <c r="P34" s="13">
        <f t="shared" si="14"/>
        <v>0</v>
      </c>
      <c r="Q34" s="13">
        <f t="shared" si="14"/>
        <v>0</v>
      </c>
    </row>
    <row r="38" spans="1:17" x14ac:dyDescent="0.2">
      <c r="A38" s="89" t="s">
        <v>122</v>
      </c>
      <c r="B38" s="2" t="s">
        <v>118</v>
      </c>
      <c r="D38" s="39">
        <f>(D$16+2*D$20)+SQRT(POWER((D$16+2*D$20),2)+POWER((D$15-2*D$18),2)+4*POWER(D$21,2))</f>
        <v>12.32455532033676</v>
      </c>
      <c r="E38" s="39">
        <f t="shared" ref="E38:Q38" si="15">(E$16+2*E$20)+SQRT(POWER((E$16+2*E$20),2)+POWER((E$15-2*E$18),2)+4*POWER(E$21,2))</f>
        <v>16.246211251235323</v>
      </c>
      <c r="F38" s="39">
        <f t="shared" si="15"/>
        <v>20.198039027185569</v>
      </c>
      <c r="G38" s="39">
        <f t="shared" si="15"/>
        <v>24.165525060596437</v>
      </c>
      <c r="H38" s="39">
        <f t="shared" si="15"/>
        <v>28.142135623730951</v>
      </c>
      <c r="I38" s="39">
        <f t="shared" si="15"/>
        <v>32.124515496597098</v>
      </c>
      <c r="J38" s="39">
        <f t="shared" si="15"/>
        <v>36.110770276274835</v>
      </c>
      <c r="K38" s="39">
        <f t="shared" si="15"/>
        <v>40.09975124224178</v>
      </c>
      <c r="L38" s="39">
        <f t="shared" si="15"/>
        <v>44.090722034374522</v>
      </c>
      <c r="M38" s="39">
        <f t="shared" si="15"/>
        <v>48.083189157584592</v>
      </c>
      <c r="N38" s="39">
        <f t="shared" si="15"/>
        <v>52.076809620810593</v>
      </c>
      <c r="O38" s="39">
        <f t="shared" si="15"/>
        <v>56.071337695236394</v>
      </c>
      <c r="P38" s="39">
        <f t="shared" si="15"/>
        <v>60.06659275674582</v>
      </c>
      <c r="Q38" s="39">
        <f t="shared" si="15"/>
        <v>64.062439083762797</v>
      </c>
    </row>
    <row r="39" spans="1:17" x14ac:dyDescent="0.2">
      <c r="A39" s="89"/>
      <c r="B39" s="2" t="s">
        <v>120</v>
      </c>
      <c r="D39" s="39">
        <f>(D$16-2*D$20)-SQRT(POWER((D$16-2*D$20),2)+POWER((D$15-2*D$18),2)+4*POWER(D$21,2))</f>
        <v>-12.32455532033676</v>
      </c>
      <c r="E39" s="39">
        <f t="shared" ref="E39:Q39" si="16">(E$16-2*E$20)-SQRT(POWER((E$16-2*E$20),2)+POWER((E$15-2*E$18),2)+4*POWER(E$21,2))</f>
        <v>-16.246211251235323</v>
      </c>
      <c r="F39" s="39">
        <f t="shared" si="16"/>
        <v>-20.198039027185569</v>
      </c>
      <c r="G39" s="39">
        <f t="shared" si="16"/>
        <v>-24.165525060596437</v>
      </c>
      <c r="H39" s="39">
        <f t="shared" si="16"/>
        <v>-28.142135623730951</v>
      </c>
      <c r="I39" s="39">
        <f t="shared" si="16"/>
        <v>-32.124515496597098</v>
      </c>
      <c r="J39" s="39">
        <f t="shared" si="16"/>
        <v>-36.110770276274835</v>
      </c>
      <c r="K39" s="39">
        <f t="shared" si="16"/>
        <v>-40.09975124224178</v>
      </c>
      <c r="L39" s="39">
        <f t="shared" si="16"/>
        <v>-44.090722034374522</v>
      </c>
      <c r="M39" s="39">
        <f t="shared" si="16"/>
        <v>-48.083189157584592</v>
      </c>
      <c r="N39" s="39">
        <f t="shared" si="16"/>
        <v>-52.076809620810593</v>
      </c>
      <c r="O39" s="39">
        <f t="shared" si="16"/>
        <v>-56.071337695236394</v>
      </c>
      <c r="P39" s="39">
        <f t="shared" si="16"/>
        <v>-60.06659275674582</v>
      </c>
      <c r="Q39" s="39">
        <f t="shared" si="16"/>
        <v>-64.062439083762797</v>
      </c>
    </row>
    <row r="40" spans="1:17" x14ac:dyDescent="0.2">
      <c r="A40" s="89"/>
      <c r="B40" s="2" t="s">
        <v>119</v>
      </c>
      <c r="D40" s="39">
        <f>(D$16-2*D$20)-SQRT(POWER((D$16-2*D$20),2)+POWER((D$15+2*D$18),2)+4*POWER(D$21,2))</f>
        <v>-12.32455532033676</v>
      </c>
      <c r="E40" s="39">
        <f t="shared" ref="E40:Q40" si="17">(E$16-2*E$20)-SQRT(POWER((E$16-2*E$20),2)+POWER((E$15+2*E$18),2)+4*POWER(E$21,2))</f>
        <v>-16.246211251235323</v>
      </c>
      <c r="F40" s="39">
        <f t="shared" si="17"/>
        <v>-20.198039027185569</v>
      </c>
      <c r="G40" s="39">
        <f t="shared" si="17"/>
        <v>-24.165525060596437</v>
      </c>
      <c r="H40" s="39">
        <f t="shared" si="17"/>
        <v>-28.142135623730951</v>
      </c>
      <c r="I40" s="39">
        <f t="shared" si="17"/>
        <v>-32.124515496597098</v>
      </c>
      <c r="J40" s="39">
        <f t="shared" si="17"/>
        <v>-36.110770276274835</v>
      </c>
      <c r="K40" s="39">
        <f t="shared" si="17"/>
        <v>-40.09975124224178</v>
      </c>
      <c r="L40" s="39">
        <f t="shared" si="17"/>
        <v>-44.090722034374522</v>
      </c>
      <c r="M40" s="39">
        <f t="shared" si="17"/>
        <v>-48.083189157584592</v>
      </c>
      <c r="N40" s="39">
        <f t="shared" si="17"/>
        <v>-52.076809620810593</v>
      </c>
      <c r="O40" s="39">
        <f t="shared" si="17"/>
        <v>-56.071337695236394</v>
      </c>
      <c r="P40" s="39">
        <f t="shared" si="17"/>
        <v>-60.06659275674582</v>
      </c>
      <c r="Q40" s="39">
        <f t="shared" si="17"/>
        <v>-64.062439083762797</v>
      </c>
    </row>
    <row r="41" spans="1:17" x14ac:dyDescent="0.2">
      <c r="A41" s="89"/>
      <c r="B41" s="2" t="s">
        <v>121</v>
      </c>
      <c r="D41" s="39">
        <f>(D$16+2*D$20)+SQRT(POWER((D$16+2*D$20),2)+POWER((D$15+2*D$18),2)+4*POWER(D$21,2))</f>
        <v>12.32455532033676</v>
      </c>
      <c r="E41" s="39">
        <f t="shared" ref="E41:Q41" si="18">(E$16+2*E$20)+SQRT(POWER((E$16+2*E$20),2)+POWER((E$15+2*E$18),2)+4*POWER(E$21,2))</f>
        <v>16.246211251235323</v>
      </c>
      <c r="F41" s="39">
        <f t="shared" si="18"/>
        <v>20.198039027185569</v>
      </c>
      <c r="G41" s="39">
        <f t="shared" si="18"/>
        <v>24.165525060596437</v>
      </c>
      <c r="H41" s="39">
        <f t="shared" si="18"/>
        <v>28.142135623730951</v>
      </c>
      <c r="I41" s="39">
        <f t="shared" si="18"/>
        <v>32.124515496597098</v>
      </c>
      <c r="J41" s="39">
        <f t="shared" si="18"/>
        <v>36.110770276274835</v>
      </c>
      <c r="K41" s="39">
        <f t="shared" si="18"/>
        <v>40.09975124224178</v>
      </c>
      <c r="L41" s="39">
        <f t="shared" si="18"/>
        <v>44.090722034374522</v>
      </c>
      <c r="M41" s="39">
        <f t="shared" si="18"/>
        <v>48.083189157584592</v>
      </c>
      <c r="N41" s="39">
        <f t="shared" si="18"/>
        <v>52.076809620810593</v>
      </c>
      <c r="O41" s="39">
        <f t="shared" si="18"/>
        <v>56.071337695236394</v>
      </c>
      <c r="P41" s="39">
        <f t="shared" si="18"/>
        <v>60.06659275674582</v>
      </c>
      <c r="Q41" s="39">
        <f t="shared" si="18"/>
        <v>64.062439083762797</v>
      </c>
    </row>
    <row r="42" spans="1:17" x14ac:dyDescent="0.2">
      <c r="A42" s="89"/>
      <c r="B42" s="2" t="s">
        <v>38</v>
      </c>
      <c r="D42" s="12">
        <f>$C$10/4/PI()*LN(D38/D39*D40/D41)</f>
        <v>0</v>
      </c>
      <c r="E42" s="12">
        <f t="shared" ref="E42:Q42" si="19">$C$10/4/PI()*LN(E38/E39*E40/E41)</f>
        <v>0</v>
      </c>
      <c r="F42" s="12">
        <f t="shared" si="19"/>
        <v>0</v>
      </c>
      <c r="G42" s="12">
        <f t="shared" si="19"/>
        <v>0</v>
      </c>
      <c r="H42" s="12">
        <f t="shared" si="19"/>
        <v>0</v>
      </c>
      <c r="I42" s="12">
        <f t="shared" si="19"/>
        <v>0</v>
      </c>
      <c r="J42" s="12">
        <f t="shared" si="19"/>
        <v>0</v>
      </c>
      <c r="K42" s="12">
        <f t="shared" si="19"/>
        <v>0</v>
      </c>
      <c r="L42" s="12">
        <f t="shared" si="19"/>
        <v>0</v>
      </c>
      <c r="M42" s="12">
        <f t="shared" si="19"/>
        <v>0</v>
      </c>
      <c r="N42" s="12">
        <f t="shared" si="19"/>
        <v>0</v>
      </c>
      <c r="O42" s="12">
        <f t="shared" si="19"/>
        <v>0</v>
      </c>
      <c r="P42" s="12">
        <f t="shared" si="19"/>
        <v>0</v>
      </c>
      <c r="Q42" s="12">
        <f t="shared" si="19"/>
        <v>0</v>
      </c>
    </row>
    <row r="43" spans="1:17" x14ac:dyDescent="0.2">
      <c r="A43" s="89"/>
    </row>
    <row r="44" spans="1:17" x14ac:dyDescent="0.2">
      <c r="A44" s="89"/>
      <c r="B44" s="2" t="s">
        <v>118</v>
      </c>
      <c r="D44" s="39">
        <f>(D$16+2*D$20)+SQRT(POWER((D$16+2*D$20),2)+POWER((D$15-2*D$18),2)+4*POWER((D$21+D$17),2))</f>
        <v>12.32455532033676</v>
      </c>
      <c r="E44" s="39">
        <f t="shared" ref="E44:Q44" si="20">(E$16+2*E$20)+SQRT(POWER((E$16+2*E$20),2)+POWER((E$15-2*E$18),2)+4*POWER((E$21+E$17),2))</f>
        <v>16.246211251235323</v>
      </c>
      <c r="F44" s="39">
        <f t="shared" si="20"/>
        <v>20.198039027185569</v>
      </c>
      <c r="G44" s="39">
        <f t="shared" si="20"/>
        <v>24.165525060596437</v>
      </c>
      <c r="H44" s="39">
        <f t="shared" si="20"/>
        <v>28.142135623730951</v>
      </c>
      <c r="I44" s="39">
        <f t="shared" si="20"/>
        <v>32.124515496597098</v>
      </c>
      <c r="J44" s="39">
        <f t="shared" si="20"/>
        <v>36.110770276274835</v>
      </c>
      <c r="K44" s="39">
        <f t="shared" si="20"/>
        <v>40.09975124224178</v>
      </c>
      <c r="L44" s="39">
        <f t="shared" si="20"/>
        <v>44.090722034374522</v>
      </c>
      <c r="M44" s="39">
        <f t="shared" si="20"/>
        <v>48.083189157584592</v>
      </c>
      <c r="N44" s="39">
        <f t="shared" si="20"/>
        <v>52.076809620810593</v>
      </c>
      <c r="O44" s="39">
        <f t="shared" si="20"/>
        <v>56.071337695236394</v>
      </c>
      <c r="P44" s="39">
        <f t="shared" si="20"/>
        <v>60.06659275674582</v>
      </c>
      <c r="Q44" s="39">
        <f t="shared" si="20"/>
        <v>64.062439083762797</v>
      </c>
    </row>
    <row r="45" spans="1:17" x14ac:dyDescent="0.2">
      <c r="A45" s="89"/>
      <c r="B45" s="2" t="s">
        <v>120</v>
      </c>
      <c r="D45" s="39">
        <f>(D$16-2*D$20)-SQRT(POWER((D$16-2*D$20),2)+POWER((D$15-2*D$18),2)+4*POWER((D$21+D$17),2))</f>
        <v>-12.32455532033676</v>
      </c>
      <c r="E45" s="39">
        <f t="shared" ref="E45:Q45" si="21">(E$16-2*E$20)-SQRT(POWER((E$16-2*E$20),2)+POWER((E$15-2*E$18),2)+4*POWER((E$21+E$17),2))</f>
        <v>-16.246211251235323</v>
      </c>
      <c r="F45" s="39">
        <f t="shared" si="21"/>
        <v>-20.198039027185569</v>
      </c>
      <c r="G45" s="39">
        <f t="shared" si="21"/>
        <v>-24.165525060596437</v>
      </c>
      <c r="H45" s="39">
        <f t="shared" si="21"/>
        <v>-28.142135623730951</v>
      </c>
      <c r="I45" s="39">
        <f t="shared" si="21"/>
        <v>-32.124515496597098</v>
      </c>
      <c r="J45" s="39">
        <f t="shared" si="21"/>
        <v>-36.110770276274835</v>
      </c>
      <c r="K45" s="39">
        <f t="shared" si="21"/>
        <v>-40.09975124224178</v>
      </c>
      <c r="L45" s="39">
        <f t="shared" si="21"/>
        <v>-44.090722034374522</v>
      </c>
      <c r="M45" s="39">
        <f t="shared" si="21"/>
        <v>-48.083189157584592</v>
      </c>
      <c r="N45" s="39">
        <f t="shared" si="21"/>
        <v>-52.076809620810593</v>
      </c>
      <c r="O45" s="39">
        <f t="shared" si="21"/>
        <v>-56.071337695236394</v>
      </c>
      <c r="P45" s="39">
        <f t="shared" si="21"/>
        <v>-60.06659275674582</v>
      </c>
      <c r="Q45" s="39">
        <f t="shared" si="21"/>
        <v>-64.062439083762797</v>
      </c>
    </row>
    <row r="46" spans="1:17" x14ac:dyDescent="0.2">
      <c r="A46" s="89"/>
      <c r="B46" s="2" t="s">
        <v>119</v>
      </c>
      <c r="D46" s="39">
        <f>(D$16-2*D$20)-SQRT(POWER((D$16-2*D$20),2)+POWER((D$15+2*D$18),2)+4*POWER((D$21+D$17),2))</f>
        <v>-12.32455532033676</v>
      </c>
      <c r="E46" s="39">
        <f t="shared" ref="E46:Q46" si="22">(E$16-2*E$20)-SQRT(POWER((E$16-2*E$20),2)+POWER((E$15+2*E$18),2)+4*POWER((E$21+E$17),2))</f>
        <v>-16.246211251235323</v>
      </c>
      <c r="F46" s="39">
        <f t="shared" si="22"/>
        <v>-20.198039027185569</v>
      </c>
      <c r="G46" s="39">
        <f t="shared" si="22"/>
        <v>-24.165525060596437</v>
      </c>
      <c r="H46" s="39">
        <f t="shared" si="22"/>
        <v>-28.142135623730951</v>
      </c>
      <c r="I46" s="39">
        <f t="shared" si="22"/>
        <v>-32.124515496597098</v>
      </c>
      <c r="J46" s="39">
        <f t="shared" si="22"/>
        <v>-36.110770276274835</v>
      </c>
      <c r="K46" s="39">
        <f t="shared" si="22"/>
        <v>-40.09975124224178</v>
      </c>
      <c r="L46" s="39">
        <f t="shared" si="22"/>
        <v>-44.090722034374522</v>
      </c>
      <c r="M46" s="39">
        <f t="shared" si="22"/>
        <v>-48.083189157584592</v>
      </c>
      <c r="N46" s="39">
        <f t="shared" si="22"/>
        <v>-52.076809620810593</v>
      </c>
      <c r="O46" s="39">
        <f t="shared" si="22"/>
        <v>-56.071337695236394</v>
      </c>
      <c r="P46" s="39">
        <f t="shared" si="22"/>
        <v>-60.06659275674582</v>
      </c>
      <c r="Q46" s="39">
        <f t="shared" si="22"/>
        <v>-64.062439083762797</v>
      </c>
    </row>
    <row r="47" spans="1:17" x14ac:dyDescent="0.2">
      <c r="A47" s="89"/>
      <c r="B47" s="2" t="s">
        <v>121</v>
      </c>
      <c r="D47" s="12">
        <f>(D$16+2*D$20)+SQRT(POWER((D$16+2*D$20),2)+POWER((D$15+2*D$18),2)+4*POWER((D$21+D$17),2))</f>
        <v>12.32455532033676</v>
      </c>
      <c r="E47" s="12">
        <f t="shared" ref="E47:Q47" si="23">(E$16+2*E$20)+SQRT(POWER((E$16+2*E$20),2)+POWER((E$15+2*E$18),2)+4*POWER((E$21+E$17),2))</f>
        <v>16.246211251235323</v>
      </c>
      <c r="F47" s="12">
        <f t="shared" si="23"/>
        <v>20.198039027185569</v>
      </c>
      <c r="G47" s="12">
        <f t="shared" si="23"/>
        <v>24.165525060596437</v>
      </c>
      <c r="H47" s="12">
        <f t="shared" si="23"/>
        <v>28.142135623730951</v>
      </c>
      <c r="I47" s="12">
        <f t="shared" si="23"/>
        <v>32.124515496597098</v>
      </c>
      <c r="J47" s="12">
        <f t="shared" si="23"/>
        <v>36.110770276274835</v>
      </c>
      <c r="K47" s="12">
        <f t="shared" si="23"/>
        <v>40.09975124224178</v>
      </c>
      <c r="L47" s="12">
        <f t="shared" si="23"/>
        <v>44.090722034374522</v>
      </c>
      <c r="M47" s="12">
        <f t="shared" si="23"/>
        <v>48.083189157584592</v>
      </c>
      <c r="N47" s="12">
        <f t="shared" si="23"/>
        <v>52.076809620810593</v>
      </c>
      <c r="O47" s="12">
        <f t="shared" si="23"/>
        <v>56.071337695236394</v>
      </c>
      <c r="P47" s="12">
        <f t="shared" si="23"/>
        <v>60.06659275674582</v>
      </c>
      <c r="Q47" s="12">
        <f t="shared" si="23"/>
        <v>64.062439083762797</v>
      </c>
    </row>
    <row r="48" spans="1:17" x14ac:dyDescent="0.2">
      <c r="A48" s="89"/>
      <c r="B48" s="2" t="s">
        <v>38</v>
      </c>
      <c r="D48" s="12">
        <f>$C$10/4/PI()*LN(D44/D45*D46/D47)</f>
        <v>0</v>
      </c>
      <c r="E48" s="12">
        <f t="shared" ref="E48:Q48" si="24">$C$10/4/PI()*LN(E44/E45*E46/E47)</f>
        <v>0</v>
      </c>
      <c r="F48" s="12">
        <f t="shared" si="24"/>
        <v>0</v>
      </c>
      <c r="G48" s="12">
        <f t="shared" si="24"/>
        <v>0</v>
      </c>
      <c r="H48" s="12">
        <f t="shared" si="24"/>
        <v>0</v>
      </c>
      <c r="I48" s="12">
        <f t="shared" si="24"/>
        <v>0</v>
      </c>
      <c r="J48" s="12">
        <f t="shared" si="24"/>
        <v>0</v>
      </c>
      <c r="K48" s="12">
        <f t="shared" si="24"/>
        <v>0</v>
      </c>
      <c r="L48" s="12">
        <f t="shared" si="24"/>
        <v>0</v>
      </c>
      <c r="M48" s="12">
        <f t="shared" si="24"/>
        <v>0</v>
      </c>
      <c r="N48" s="12">
        <f t="shared" si="24"/>
        <v>0</v>
      </c>
      <c r="O48" s="12">
        <f t="shared" si="24"/>
        <v>0</v>
      </c>
      <c r="P48" s="12">
        <f t="shared" si="24"/>
        <v>0</v>
      </c>
      <c r="Q48" s="12">
        <f t="shared" si="24"/>
        <v>0</v>
      </c>
    </row>
    <row r="49" spans="1:17" ht="15" x14ac:dyDescent="0.25">
      <c r="A49" s="89"/>
      <c r="B49" s="2" t="s">
        <v>123</v>
      </c>
      <c r="D49" s="40">
        <f>(D42-D48)/10</f>
        <v>0</v>
      </c>
      <c r="E49" s="40">
        <f t="shared" ref="E49:Q49" si="25">(E42-E48)/10</f>
        <v>0</v>
      </c>
      <c r="F49" s="40">
        <f t="shared" si="25"/>
        <v>0</v>
      </c>
      <c r="G49" s="40">
        <f t="shared" si="25"/>
        <v>0</v>
      </c>
      <c r="H49" s="40">
        <f t="shared" si="25"/>
        <v>0</v>
      </c>
      <c r="I49" s="40">
        <f t="shared" si="25"/>
        <v>0</v>
      </c>
      <c r="J49" s="40">
        <f t="shared" si="25"/>
        <v>0</v>
      </c>
      <c r="K49" s="40">
        <f t="shared" si="25"/>
        <v>0</v>
      </c>
      <c r="L49" s="40">
        <f t="shared" si="25"/>
        <v>0</v>
      </c>
      <c r="M49" s="40">
        <f t="shared" si="25"/>
        <v>0</v>
      </c>
      <c r="N49" s="40">
        <f t="shared" si="25"/>
        <v>0</v>
      </c>
      <c r="O49" s="40">
        <f t="shared" si="25"/>
        <v>0</v>
      </c>
      <c r="P49" s="40">
        <f t="shared" si="25"/>
        <v>0</v>
      </c>
      <c r="Q49" s="40">
        <f t="shared" si="25"/>
        <v>0</v>
      </c>
    </row>
    <row r="52" spans="1:17" x14ac:dyDescent="0.2">
      <c r="A52" s="89" t="s">
        <v>124</v>
      </c>
      <c r="B52" s="2" t="s">
        <v>118</v>
      </c>
      <c r="D52" s="39">
        <f>(D$15+2*D$18)+SQRT(POWER((D$16-2*D$20),2)+POWER((D$15+2*D$18),2)+4*POWER(D$21,2))</f>
        <v>6.324555320336759</v>
      </c>
      <c r="E52" s="39">
        <f t="shared" ref="E52:Q52" si="26">(E$15+2*E$18)+SQRT(POWER((E$16-2*E$20),2)+POWER((E$15+2*E$18),2)+4*POWER(E$21,2))</f>
        <v>8.2462112512353212</v>
      </c>
      <c r="F52" s="39">
        <f t="shared" si="26"/>
        <v>10.198039027185569</v>
      </c>
      <c r="G52" s="39">
        <f t="shared" si="26"/>
        <v>12.165525060596439</v>
      </c>
      <c r="H52" s="39">
        <f t="shared" si="26"/>
        <v>14.142135623730951</v>
      </c>
      <c r="I52" s="39">
        <f t="shared" si="26"/>
        <v>16.124515496597098</v>
      </c>
      <c r="J52" s="39">
        <f t="shared" si="26"/>
        <v>18.110770276274835</v>
      </c>
      <c r="K52" s="39">
        <f t="shared" si="26"/>
        <v>20.09975124224178</v>
      </c>
      <c r="L52" s="39">
        <f t="shared" si="26"/>
        <v>22.090722034374522</v>
      </c>
      <c r="M52" s="39">
        <f t="shared" si="26"/>
        <v>24.083189157584592</v>
      </c>
      <c r="N52" s="39">
        <f t="shared" si="26"/>
        <v>26.076809620810597</v>
      </c>
      <c r="O52" s="39">
        <f t="shared" si="26"/>
        <v>28.071337695236398</v>
      </c>
      <c r="P52" s="39">
        <f t="shared" si="26"/>
        <v>30.066592756745816</v>
      </c>
      <c r="Q52" s="39">
        <f t="shared" si="26"/>
        <v>32.062439083762797</v>
      </c>
    </row>
    <row r="53" spans="1:17" x14ac:dyDescent="0.2">
      <c r="A53" s="89"/>
      <c r="B53" s="2" t="s">
        <v>120</v>
      </c>
      <c r="D53" s="39">
        <f>(D$15-2*D$18)-SQRT(POWER((D$16-2*D$20),2)+POWER((D$15-2*D$18),2)+4*POWER(D$21,2))</f>
        <v>-6.324555320336759</v>
      </c>
      <c r="E53" s="39">
        <f t="shared" ref="E53:Q53" si="27">(E$15-2*E$18)-SQRT(POWER((E$16-2*E$20),2)+POWER((E$15-2*E$18),2)+4*POWER(E$21,2))</f>
        <v>-8.2462112512353212</v>
      </c>
      <c r="F53" s="39">
        <f t="shared" si="27"/>
        <v>-10.198039027185569</v>
      </c>
      <c r="G53" s="39">
        <f t="shared" si="27"/>
        <v>-12.165525060596439</v>
      </c>
      <c r="H53" s="39">
        <f t="shared" si="27"/>
        <v>-14.142135623730951</v>
      </c>
      <c r="I53" s="39">
        <f t="shared" si="27"/>
        <v>-16.124515496597098</v>
      </c>
      <c r="J53" s="39">
        <f t="shared" si="27"/>
        <v>-18.110770276274835</v>
      </c>
      <c r="K53" s="39">
        <f t="shared" si="27"/>
        <v>-20.09975124224178</v>
      </c>
      <c r="L53" s="39">
        <f t="shared" si="27"/>
        <v>-22.090722034374522</v>
      </c>
      <c r="M53" s="39">
        <f t="shared" si="27"/>
        <v>-24.083189157584592</v>
      </c>
      <c r="N53" s="39">
        <f t="shared" si="27"/>
        <v>-26.076809620810597</v>
      </c>
      <c r="O53" s="39">
        <f t="shared" si="27"/>
        <v>-28.071337695236398</v>
      </c>
      <c r="P53" s="39">
        <f t="shared" si="27"/>
        <v>-30.066592756745816</v>
      </c>
      <c r="Q53" s="39">
        <f t="shared" si="27"/>
        <v>-32.062439083762797</v>
      </c>
    </row>
    <row r="54" spans="1:17" x14ac:dyDescent="0.2">
      <c r="A54" s="89"/>
      <c r="B54" s="2" t="s">
        <v>119</v>
      </c>
      <c r="D54" s="39">
        <f>(D$15-2*D$18)-SQRT(POWER((D$16+2*D$20),2)+POWER((D$15-2*D$18),2)+4*POWER(D$21,2))</f>
        <v>-6.324555320336759</v>
      </c>
      <c r="E54" s="39">
        <f t="shared" ref="E54:Q54" si="28">(E$15-2*E$18)-SQRT(POWER((E$16+2*E$20),2)+POWER((E$15-2*E$18),2)+4*POWER(E$21,2))</f>
        <v>-8.2462112512353212</v>
      </c>
      <c r="F54" s="39">
        <f t="shared" si="28"/>
        <v>-10.198039027185569</v>
      </c>
      <c r="G54" s="39">
        <f t="shared" si="28"/>
        <v>-12.165525060596439</v>
      </c>
      <c r="H54" s="39">
        <f t="shared" si="28"/>
        <v>-14.142135623730951</v>
      </c>
      <c r="I54" s="39">
        <f t="shared" si="28"/>
        <v>-16.124515496597098</v>
      </c>
      <c r="J54" s="39">
        <f t="shared" si="28"/>
        <v>-18.110770276274835</v>
      </c>
      <c r="K54" s="39">
        <f t="shared" si="28"/>
        <v>-20.09975124224178</v>
      </c>
      <c r="L54" s="39">
        <f t="shared" si="28"/>
        <v>-22.090722034374522</v>
      </c>
      <c r="M54" s="39">
        <f t="shared" si="28"/>
        <v>-24.083189157584592</v>
      </c>
      <c r="N54" s="39">
        <f t="shared" si="28"/>
        <v>-26.076809620810597</v>
      </c>
      <c r="O54" s="39">
        <f t="shared" si="28"/>
        <v>-28.071337695236398</v>
      </c>
      <c r="P54" s="39">
        <f t="shared" si="28"/>
        <v>-30.066592756745816</v>
      </c>
      <c r="Q54" s="39">
        <f t="shared" si="28"/>
        <v>-32.062439083762797</v>
      </c>
    </row>
    <row r="55" spans="1:17" x14ac:dyDescent="0.2">
      <c r="A55" s="89"/>
      <c r="B55" s="2" t="s">
        <v>121</v>
      </c>
      <c r="D55" s="39">
        <f>(D$15+2*D$18)+SQRT(POWER((D$16+2*D$20),2)+POWER((D$15+2*D$18),2)+4*POWER(D$21,2))</f>
        <v>6.324555320336759</v>
      </c>
      <c r="E55" s="39">
        <f t="shared" ref="E55:Q55" si="29">(E$15+2*E$18)+SQRT(POWER((E$16+2*E$20),2)+POWER((E$15+2*E$18),2)+4*POWER(E$21,2))</f>
        <v>8.2462112512353212</v>
      </c>
      <c r="F55" s="39">
        <f t="shared" si="29"/>
        <v>10.198039027185569</v>
      </c>
      <c r="G55" s="39">
        <f t="shared" si="29"/>
        <v>12.165525060596439</v>
      </c>
      <c r="H55" s="39">
        <f t="shared" si="29"/>
        <v>14.142135623730951</v>
      </c>
      <c r="I55" s="39">
        <f t="shared" si="29"/>
        <v>16.124515496597098</v>
      </c>
      <c r="J55" s="39">
        <f t="shared" si="29"/>
        <v>18.110770276274835</v>
      </c>
      <c r="K55" s="39">
        <f t="shared" si="29"/>
        <v>20.09975124224178</v>
      </c>
      <c r="L55" s="39">
        <f t="shared" si="29"/>
        <v>22.090722034374522</v>
      </c>
      <c r="M55" s="39">
        <f t="shared" si="29"/>
        <v>24.083189157584592</v>
      </c>
      <c r="N55" s="39">
        <f t="shared" si="29"/>
        <v>26.076809620810597</v>
      </c>
      <c r="O55" s="39">
        <f t="shared" si="29"/>
        <v>28.071337695236398</v>
      </c>
      <c r="P55" s="39">
        <f t="shared" si="29"/>
        <v>30.066592756745816</v>
      </c>
      <c r="Q55" s="39">
        <f t="shared" si="29"/>
        <v>32.062439083762797</v>
      </c>
    </row>
    <row r="56" spans="1:17" x14ac:dyDescent="0.2">
      <c r="A56" s="89"/>
      <c r="B56" s="2" t="s">
        <v>38</v>
      </c>
      <c r="D56" s="12">
        <f t="shared" ref="D56:Q56" si="30">$C$10/4/PI()*LN(D52/D53*D54/D55)</f>
        <v>0</v>
      </c>
      <c r="E56" s="12">
        <f t="shared" si="30"/>
        <v>0</v>
      </c>
      <c r="F56" s="12">
        <f t="shared" si="30"/>
        <v>0</v>
      </c>
      <c r="G56" s="12">
        <f t="shared" si="30"/>
        <v>0</v>
      </c>
      <c r="H56" s="12">
        <f t="shared" si="30"/>
        <v>0</v>
      </c>
      <c r="I56" s="12">
        <f t="shared" si="30"/>
        <v>0</v>
      </c>
      <c r="J56" s="12">
        <f t="shared" si="30"/>
        <v>0</v>
      </c>
      <c r="K56" s="12">
        <f t="shared" si="30"/>
        <v>0</v>
      </c>
      <c r="L56" s="12">
        <f t="shared" si="30"/>
        <v>0</v>
      </c>
      <c r="M56" s="12">
        <f t="shared" si="30"/>
        <v>0</v>
      </c>
      <c r="N56" s="12">
        <f t="shared" si="30"/>
        <v>0</v>
      </c>
      <c r="O56" s="12">
        <f t="shared" si="30"/>
        <v>0</v>
      </c>
      <c r="P56" s="12">
        <f t="shared" si="30"/>
        <v>0</v>
      </c>
      <c r="Q56" s="12">
        <f t="shared" si="30"/>
        <v>0</v>
      </c>
    </row>
    <row r="57" spans="1:17" x14ac:dyDescent="0.2">
      <c r="A57" s="89"/>
    </row>
    <row r="58" spans="1:17" x14ac:dyDescent="0.2">
      <c r="A58" s="89"/>
      <c r="B58" s="2" t="s">
        <v>118</v>
      </c>
      <c r="D58" s="39">
        <f>(D$15+2*D$18)+SQRT(POWER((D$16-2*D$20),2)+POWER((D$15+2*D$18),2)+4*POWER((D$21+D$17),2))</f>
        <v>6.324555320336759</v>
      </c>
      <c r="E58" s="39">
        <f t="shared" ref="E58:Q58" si="31">(E$15+2*E$18)+SQRT(POWER((E$16-2*E$20),2)+POWER((E$15+2*E$18),2)+4*POWER((E$21+E$17),2))</f>
        <v>8.2462112512353212</v>
      </c>
      <c r="F58" s="39">
        <f t="shared" si="31"/>
        <v>10.198039027185569</v>
      </c>
      <c r="G58" s="39">
        <f t="shared" si="31"/>
        <v>12.165525060596439</v>
      </c>
      <c r="H58" s="39">
        <f t="shared" si="31"/>
        <v>14.142135623730951</v>
      </c>
      <c r="I58" s="39">
        <f t="shared" si="31"/>
        <v>16.124515496597098</v>
      </c>
      <c r="J58" s="39">
        <f t="shared" si="31"/>
        <v>18.110770276274835</v>
      </c>
      <c r="K58" s="39">
        <f t="shared" si="31"/>
        <v>20.09975124224178</v>
      </c>
      <c r="L58" s="39">
        <f t="shared" si="31"/>
        <v>22.090722034374522</v>
      </c>
      <c r="M58" s="39">
        <f t="shared" si="31"/>
        <v>24.083189157584592</v>
      </c>
      <c r="N58" s="39">
        <f t="shared" si="31"/>
        <v>26.076809620810597</v>
      </c>
      <c r="O58" s="39">
        <f t="shared" si="31"/>
        <v>28.071337695236398</v>
      </c>
      <c r="P58" s="39">
        <f t="shared" si="31"/>
        <v>30.066592756745816</v>
      </c>
      <c r="Q58" s="39">
        <f t="shared" si="31"/>
        <v>32.062439083762797</v>
      </c>
    </row>
    <row r="59" spans="1:17" x14ac:dyDescent="0.2">
      <c r="A59" s="89"/>
      <c r="B59" s="2" t="s">
        <v>120</v>
      </c>
      <c r="D59" s="39">
        <f>(D$15-2*D$18)-SQRT(POWER((D$16-2*D$20),2)+POWER((D$15-2*D$18),2)+4*POWER((D$21+D$17),2))</f>
        <v>-6.324555320336759</v>
      </c>
      <c r="E59" s="39">
        <f t="shared" ref="E59:Q59" si="32">(E$15-2*E$18)-SQRT(POWER((E$16-2*E$20),2)+POWER((E$15-2*E$18),2)+4*POWER((E$21+E$17),2))</f>
        <v>-8.2462112512353212</v>
      </c>
      <c r="F59" s="39">
        <f t="shared" si="32"/>
        <v>-10.198039027185569</v>
      </c>
      <c r="G59" s="39">
        <f t="shared" si="32"/>
        <v>-12.165525060596439</v>
      </c>
      <c r="H59" s="39">
        <f t="shared" si="32"/>
        <v>-14.142135623730951</v>
      </c>
      <c r="I59" s="39">
        <f t="shared" si="32"/>
        <v>-16.124515496597098</v>
      </c>
      <c r="J59" s="39">
        <f t="shared" si="32"/>
        <v>-18.110770276274835</v>
      </c>
      <c r="K59" s="39">
        <f t="shared" si="32"/>
        <v>-20.09975124224178</v>
      </c>
      <c r="L59" s="39">
        <f t="shared" si="32"/>
        <v>-22.090722034374522</v>
      </c>
      <c r="M59" s="39">
        <f t="shared" si="32"/>
        <v>-24.083189157584592</v>
      </c>
      <c r="N59" s="39">
        <f t="shared" si="32"/>
        <v>-26.076809620810597</v>
      </c>
      <c r="O59" s="39">
        <f t="shared" si="32"/>
        <v>-28.071337695236398</v>
      </c>
      <c r="P59" s="39">
        <f t="shared" si="32"/>
        <v>-30.066592756745816</v>
      </c>
      <c r="Q59" s="39">
        <f t="shared" si="32"/>
        <v>-32.062439083762797</v>
      </c>
    </row>
    <row r="60" spans="1:17" x14ac:dyDescent="0.2">
      <c r="A60" s="89"/>
      <c r="B60" s="2" t="s">
        <v>119</v>
      </c>
      <c r="D60" s="39">
        <f>(D$15-2*D$18)-SQRT(POWER((D$16+2*D$20),2)+POWER((D$15-2*D$18),2)+4*POWER((D$21+D$17),2))</f>
        <v>-6.324555320336759</v>
      </c>
      <c r="E60" s="39">
        <f t="shared" ref="E60:Q60" si="33">(E$15-2*E$18)-SQRT(POWER((E$16+2*E$20),2)+POWER((E$15-2*E$18),2)+4*POWER((E$21+E$17),2))</f>
        <v>-8.2462112512353212</v>
      </c>
      <c r="F60" s="39">
        <f t="shared" si="33"/>
        <v>-10.198039027185569</v>
      </c>
      <c r="G60" s="39">
        <f t="shared" si="33"/>
        <v>-12.165525060596439</v>
      </c>
      <c r="H60" s="39">
        <f t="shared" si="33"/>
        <v>-14.142135623730951</v>
      </c>
      <c r="I60" s="39">
        <f t="shared" si="33"/>
        <v>-16.124515496597098</v>
      </c>
      <c r="J60" s="39">
        <f t="shared" si="33"/>
        <v>-18.110770276274835</v>
      </c>
      <c r="K60" s="39">
        <f t="shared" si="33"/>
        <v>-20.09975124224178</v>
      </c>
      <c r="L60" s="39">
        <f t="shared" si="33"/>
        <v>-22.090722034374522</v>
      </c>
      <c r="M60" s="39">
        <f t="shared" si="33"/>
        <v>-24.083189157584592</v>
      </c>
      <c r="N60" s="39">
        <f t="shared" si="33"/>
        <v>-26.076809620810597</v>
      </c>
      <c r="O60" s="39">
        <f t="shared" si="33"/>
        <v>-28.071337695236398</v>
      </c>
      <c r="P60" s="39">
        <f t="shared" si="33"/>
        <v>-30.066592756745816</v>
      </c>
      <c r="Q60" s="39">
        <f t="shared" si="33"/>
        <v>-32.062439083762797</v>
      </c>
    </row>
    <row r="61" spans="1:17" x14ac:dyDescent="0.2">
      <c r="A61" s="89"/>
      <c r="B61" s="2" t="s">
        <v>121</v>
      </c>
      <c r="D61" s="39">
        <f>(D$15+2*D$18)+SQRT(POWER((D$16+2*D$20),2)+POWER((D$15+2*D$18),2)+4*POWER((D$21+D$17),2))</f>
        <v>6.324555320336759</v>
      </c>
      <c r="E61" s="39">
        <f t="shared" ref="E61:Q61" si="34">(E$15+2*E$18)+SQRT(POWER((E$16+2*E$20),2)+POWER((E$15+2*E$18),2)+4*POWER((E$21+E$17),2))</f>
        <v>8.2462112512353212</v>
      </c>
      <c r="F61" s="39">
        <f t="shared" si="34"/>
        <v>10.198039027185569</v>
      </c>
      <c r="G61" s="39">
        <f t="shared" si="34"/>
        <v>12.165525060596439</v>
      </c>
      <c r="H61" s="39">
        <f t="shared" si="34"/>
        <v>14.142135623730951</v>
      </c>
      <c r="I61" s="39">
        <f t="shared" si="34"/>
        <v>16.124515496597098</v>
      </c>
      <c r="J61" s="39">
        <f t="shared" si="34"/>
        <v>18.110770276274835</v>
      </c>
      <c r="K61" s="39">
        <f t="shared" si="34"/>
        <v>20.09975124224178</v>
      </c>
      <c r="L61" s="39">
        <f t="shared" si="34"/>
        <v>22.090722034374522</v>
      </c>
      <c r="M61" s="39">
        <f t="shared" si="34"/>
        <v>24.083189157584592</v>
      </c>
      <c r="N61" s="39">
        <f t="shared" si="34"/>
        <v>26.076809620810597</v>
      </c>
      <c r="O61" s="39">
        <f t="shared" si="34"/>
        <v>28.071337695236398</v>
      </c>
      <c r="P61" s="39">
        <f t="shared" si="34"/>
        <v>30.066592756745816</v>
      </c>
      <c r="Q61" s="39">
        <f t="shared" si="34"/>
        <v>32.062439083762797</v>
      </c>
    </row>
    <row r="62" spans="1:17" x14ac:dyDescent="0.2">
      <c r="A62" s="89"/>
      <c r="B62" s="2" t="s">
        <v>38</v>
      </c>
      <c r="D62" s="12">
        <f t="shared" ref="D62:Q62" si="35">$C$10/4/PI()*LN(D58/D59*D60/D61)</f>
        <v>0</v>
      </c>
      <c r="E62" s="12">
        <f t="shared" si="35"/>
        <v>0</v>
      </c>
      <c r="F62" s="12">
        <f t="shared" si="35"/>
        <v>0</v>
      </c>
      <c r="G62" s="12">
        <f t="shared" si="35"/>
        <v>0</v>
      </c>
      <c r="H62" s="12">
        <f t="shared" si="35"/>
        <v>0</v>
      </c>
      <c r="I62" s="12">
        <f t="shared" si="35"/>
        <v>0</v>
      </c>
      <c r="J62" s="12">
        <f t="shared" si="35"/>
        <v>0</v>
      </c>
      <c r="K62" s="12">
        <f t="shared" si="35"/>
        <v>0</v>
      </c>
      <c r="L62" s="12">
        <f t="shared" si="35"/>
        <v>0</v>
      </c>
      <c r="M62" s="12">
        <f t="shared" si="35"/>
        <v>0</v>
      </c>
      <c r="N62" s="12">
        <f t="shared" si="35"/>
        <v>0</v>
      </c>
      <c r="O62" s="12">
        <f t="shared" si="35"/>
        <v>0</v>
      </c>
      <c r="P62" s="12">
        <f t="shared" si="35"/>
        <v>0</v>
      </c>
      <c r="Q62" s="12">
        <f t="shared" si="35"/>
        <v>0</v>
      </c>
    </row>
    <row r="63" spans="1:17" ht="15" x14ac:dyDescent="0.25">
      <c r="A63" s="89"/>
      <c r="B63" s="2" t="s">
        <v>123</v>
      </c>
      <c r="D63" s="40">
        <f t="shared" ref="D63:Q63" si="36">(D56-D62)/10</f>
        <v>0</v>
      </c>
      <c r="E63" s="40">
        <f t="shared" si="36"/>
        <v>0</v>
      </c>
      <c r="F63" s="40">
        <f t="shared" si="36"/>
        <v>0</v>
      </c>
      <c r="G63" s="40">
        <f t="shared" si="36"/>
        <v>0</v>
      </c>
      <c r="H63" s="40">
        <f t="shared" si="36"/>
        <v>0</v>
      </c>
      <c r="I63" s="40">
        <f t="shared" si="36"/>
        <v>0</v>
      </c>
      <c r="J63" s="40">
        <f t="shared" si="36"/>
        <v>0</v>
      </c>
      <c r="K63" s="40">
        <f t="shared" si="36"/>
        <v>0</v>
      </c>
      <c r="L63" s="40">
        <f t="shared" si="36"/>
        <v>0</v>
      </c>
      <c r="M63" s="40">
        <f t="shared" si="36"/>
        <v>0</v>
      </c>
      <c r="N63" s="40">
        <f t="shared" si="36"/>
        <v>0</v>
      </c>
      <c r="O63" s="40">
        <f t="shared" si="36"/>
        <v>0</v>
      </c>
      <c r="P63" s="40">
        <f t="shared" si="36"/>
        <v>0</v>
      </c>
      <c r="Q63" s="40">
        <f t="shared" si="36"/>
        <v>0</v>
      </c>
    </row>
  </sheetData>
  <sheetProtection password="8D70" sheet="1" objects="1" scenarios="1"/>
  <mergeCells count="2">
    <mergeCell ref="A38:A49"/>
    <mergeCell ref="A52:A63"/>
  </mergeCells>
  <phoneticPr fontId="3"/>
  <pageMargins left="0.75" right="0.75" top="1" bottom="1"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topLeftCell="A16" workbookViewId="0">
      <selection activeCell="C54" sqref="C54"/>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42</v>
      </c>
    </row>
    <row r="3" spans="2:17" x14ac:dyDescent="0.2">
      <c r="B3" s="2" t="s">
        <v>43</v>
      </c>
    </row>
    <row r="4" spans="2:17" x14ac:dyDescent="0.2">
      <c r="B4" s="2" t="s">
        <v>44</v>
      </c>
    </row>
    <row r="5" spans="2:17" x14ac:dyDescent="0.2">
      <c r="F5" s="5"/>
    </row>
    <row r="6" spans="2:17" x14ac:dyDescent="0.2">
      <c r="F6" s="5"/>
    </row>
    <row r="7" spans="2:17" x14ac:dyDescent="0.2">
      <c r="F7" s="5"/>
    </row>
    <row r="8" spans="2:17" x14ac:dyDescent="0.2">
      <c r="B8" s="2" t="s">
        <v>45</v>
      </c>
      <c r="F8" s="5"/>
    </row>
    <row r="9" spans="2:17" x14ac:dyDescent="0.2">
      <c r="F9" s="5"/>
    </row>
    <row r="10" spans="2:17" x14ac:dyDescent="0.2">
      <c r="B10" s="4" t="s">
        <v>46</v>
      </c>
      <c r="C10" s="6">
        <f>全体計算シート!H13</f>
        <v>0</v>
      </c>
      <c r="F10" s="5"/>
    </row>
    <row r="11" spans="2:17" ht="16.5" x14ac:dyDescent="0.2">
      <c r="B11" s="5" t="s">
        <v>47</v>
      </c>
      <c r="C11" s="6">
        <f>全体計算シート!H10</f>
        <v>0</v>
      </c>
      <c r="F11" s="5"/>
    </row>
    <row r="12" spans="2:17" ht="16.5" x14ac:dyDescent="0.2">
      <c r="B12" s="7" t="s">
        <v>48</v>
      </c>
      <c r="C12" s="6">
        <f>全体計算シート!H11</f>
        <v>0</v>
      </c>
      <c r="F12" s="5"/>
    </row>
    <row r="13" spans="2:17" ht="16.5" x14ac:dyDescent="0.2">
      <c r="B13" s="7" t="s">
        <v>49</v>
      </c>
      <c r="C13" s="6">
        <f>全体計算シート!H12</f>
        <v>0</v>
      </c>
      <c r="F13" s="5"/>
    </row>
    <row r="14" spans="2:17" x14ac:dyDescent="0.2">
      <c r="B14" s="4"/>
      <c r="C14" s="8"/>
      <c r="F14" s="5"/>
    </row>
    <row r="15" spans="2:17" x14ac:dyDescent="0.2">
      <c r="B15" s="5" t="s">
        <v>50</v>
      </c>
      <c r="C15" s="6">
        <f>全体計算シート!H14</f>
        <v>0</v>
      </c>
      <c r="D15" s="9">
        <f t="shared" ref="D15:Q17" si="0">$C15</f>
        <v>0</v>
      </c>
      <c r="E15" s="9">
        <f t="shared" si="0"/>
        <v>0</v>
      </c>
      <c r="F15" s="9">
        <f t="shared" si="0"/>
        <v>0</v>
      </c>
      <c r="G15" s="9">
        <f t="shared" si="0"/>
        <v>0</v>
      </c>
      <c r="H15" s="9">
        <f t="shared" si="0"/>
        <v>0</v>
      </c>
      <c r="I15" s="9">
        <f t="shared" si="0"/>
        <v>0</v>
      </c>
      <c r="J15" s="9">
        <f t="shared" si="0"/>
        <v>0</v>
      </c>
      <c r="K15" s="9">
        <f t="shared" si="0"/>
        <v>0</v>
      </c>
      <c r="L15" s="9">
        <f t="shared" si="0"/>
        <v>0</v>
      </c>
      <c r="M15" s="9">
        <f t="shared" si="0"/>
        <v>0</v>
      </c>
      <c r="N15" s="9">
        <f t="shared" si="0"/>
        <v>0</v>
      </c>
      <c r="O15" s="9">
        <f t="shared" si="0"/>
        <v>0</v>
      </c>
      <c r="P15" s="9">
        <f t="shared" si="0"/>
        <v>0</v>
      </c>
      <c r="Q15" s="9">
        <f t="shared" si="0"/>
        <v>0</v>
      </c>
    </row>
    <row r="16" spans="2:17" x14ac:dyDescent="0.2">
      <c r="B16" s="5" t="s">
        <v>51</v>
      </c>
      <c r="C16" s="6">
        <f>全体計算シート!H15</f>
        <v>0</v>
      </c>
      <c r="D16" s="9">
        <f t="shared" si="0"/>
        <v>0</v>
      </c>
      <c r="E16" s="9">
        <f t="shared" si="0"/>
        <v>0</v>
      </c>
      <c r="F16" s="9">
        <f t="shared" si="0"/>
        <v>0</v>
      </c>
      <c r="G16" s="9">
        <f t="shared" si="0"/>
        <v>0</v>
      </c>
      <c r="H16" s="9">
        <f t="shared" si="0"/>
        <v>0</v>
      </c>
      <c r="I16" s="9">
        <f t="shared" si="0"/>
        <v>0</v>
      </c>
      <c r="J16" s="9">
        <f t="shared" si="0"/>
        <v>0</v>
      </c>
      <c r="K16" s="9">
        <f t="shared" si="0"/>
        <v>0</v>
      </c>
      <c r="L16" s="9">
        <f t="shared" si="0"/>
        <v>0</v>
      </c>
      <c r="M16" s="9">
        <f t="shared" si="0"/>
        <v>0</v>
      </c>
      <c r="N16" s="9">
        <f t="shared" si="0"/>
        <v>0</v>
      </c>
      <c r="O16" s="9">
        <f t="shared" si="0"/>
        <v>0</v>
      </c>
      <c r="P16" s="9">
        <f t="shared" si="0"/>
        <v>0</v>
      </c>
      <c r="Q16" s="9">
        <f t="shared" si="0"/>
        <v>0</v>
      </c>
    </row>
    <row r="17" spans="2:17" x14ac:dyDescent="0.2">
      <c r="B17" s="5" t="s">
        <v>52</v>
      </c>
      <c r="C17" s="6">
        <f>全体計算シート!H16</f>
        <v>0</v>
      </c>
      <c r="D17" s="9">
        <f t="shared" si="0"/>
        <v>0</v>
      </c>
      <c r="E17" s="9">
        <f t="shared" si="0"/>
        <v>0</v>
      </c>
      <c r="F17" s="9">
        <f t="shared" si="0"/>
        <v>0</v>
      </c>
      <c r="G17" s="9">
        <f t="shared" si="0"/>
        <v>0</v>
      </c>
      <c r="H17" s="9">
        <f t="shared" si="0"/>
        <v>0</v>
      </c>
      <c r="I17" s="9">
        <f t="shared" si="0"/>
        <v>0</v>
      </c>
      <c r="J17" s="9">
        <f t="shared" si="0"/>
        <v>0</v>
      </c>
      <c r="K17" s="9">
        <f t="shared" si="0"/>
        <v>0</v>
      </c>
      <c r="L17" s="9">
        <f t="shared" si="0"/>
        <v>0</v>
      </c>
      <c r="M17" s="9">
        <f t="shared" si="0"/>
        <v>0</v>
      </c>
      <c r="N17" s="9">
        <f t="shared" si="0"/>
        <v>0</v>
      </c>
      <c r="O17" s="9">
        <f t="shared" si="0"/>
        <v>0</v>
      </c>
      <c r="P17" s="9">
        <f t="shared" si="0"/>
        <v>0</v>
      </c>
      <c r="Q17" s="9">
        <f t="shared" si="0"/>
        <v>0</v>
      </c>
    </row>
    <row r="18" spans="2:17" x14ac:dyDescent="0.2">
      <c r="B18" s="5" t="s">
        <v>53</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2:17" x14ac:dyDescent="0.2">
      <c r="B19" s="2" t="s">
        <v>54</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2:17" x14ac:dyDescent="0.2">
      <c r="D20" s="9">
        <f t="shared" ref="D20:Q20" si="2">D19-$C12</f>
        <v>3</v>
      </c>
      <c r="E20" s="9">
        <f t="shared" si="2"/>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2:17" x14ac:dyDescent="0.2">
      <c r="B21" s="5" t="s">
        <v>55</v>
      </c>
      <c r="C21" s="6">
        <f>全体計算シート!C26</f>
        <v>1</v>
      </c>
      <c r="D21" s="9">
        <f t="shared" ref="D21:Q21" si="3">$C21-$C13</f>
        <v>1</v>
      </c>
      <c r="E21" s="9">
        <f t="shared" si="3"/>
        <v>1</v>
      </c>
      <c r="F21" s="9">
        <f t="shared" si="3"/>
        <v>1</v>
      </c>
      <c r="G21" s="9">
        <f t="shared" si="3"/>
        <v>1</v>
      </c>
      <c r="H21" s="9">
        <f t="shared" si="3"/>
        <v>1</v>
      </c>
      <c r="I21" s="9">
        <f t="shared" si="3"/>
        <v>1</v>
      </c>
      <c r="J21" s="9">
        <f t="shared" si="3"/>
        <v>1</v>
      </c>
      <c r="K21" s="9">
        <f t="shared" si="3"/>
        <v>1</v>
      </c>
      <c r="L21" s="9">
        <f t="shared" si="3"/>
        <v>1</v>
      </c>
      <c r="M21" s="9">
        <f t="shared" si="3"/>
        <v>1</v>
      </c>
      <c r="N21" s="9">
        <f t="shared" si="3"/>
        <v>1</v>
      </c>
      <c r="O21" s="9">
        <f t="shared" si="3"/>
        <v>1</v>
      </c>
      <c r="P21" s="9">
        <f t="shared" si="3"/>
        <v>1</v>
      </c>
      <c r="Q21" s="9">
        <f t="shared" si="3"/>
        <v>1</v>
      </c>
    </row>
    <row r="23" spans="2:17" x14ac:dyDescent="0.2">
      <c r="B23" s="10" t="s">
        <v>56</v>
      </c>
      <c r="C23" s="10"/>
      <c r="D23" s="11">
        <f t="shared" ref="D23:Q23" si="4">ATAN(($D$15-2*D$18)*($D$16-2*D$20)/(2*D$21*SQRT(POWER(($D$15-2*D$18),2)+POWER(($D$16-2*D$20),2)+4*POWER(D$21,2))))</f>
        <v>0</v>
      </c>
      <c r="E23" s="11">
        <f t="shared" si="4"/>
        <v>0</v>
      </c>
      <c r="F23" s="11">
        <f t="shared" si="4"/>
        <v>0</v>
      </c>
      <c r="G23" s="11">
        <f t="shared" si="4"/>
        <v>0</v>
      </c>
      <c r="H23" s="11">
        <f t="shared" si="4"/>
        <v>0</v>
      </c>
      <c r="I23" s="11">
        <f t="shared" si="4"/>
        <v>0</v>
      </c>
      <c r="J23" s="11">
        <f t="shared" si="4"/>
        <v>0</v>
      </c>
      <c r="K23" s="11">
        <f t="shared" si="4"/>
        <v>0</v>
      </c>
      <c r="L23" s="11">
        <f t="shared" si="4"/>
        <v>0</v>
      </c>
      <c r="M23" s="11">
        <f t="shared" si="4"/>
        <v>0</v>
      </c>
      <c r="N23" s="11">
        <f t="shared" si="4"/>
        <v>0</v>
      </c>
      <c r="O23" s="11">
        <f t="shared" si="4"/>
        <v>0</v>
      </c>
      <c r="P23" s="11">
        <f t="shared" si="4"/>
        <v>0</v>
      </c>
      <c r="Q23" s="11">
        <f t="shared" si="4"/>
        <v>0</v>
      </c>
    </row>
    <row r="24" spans="2:17" x14ac:dyDescent="0.2">
      <c r="B24" s="10" t="s">
        <v>57</v>
      </c>
      <c r="C24" s="10"/>
      <c r="D24" s="11">
        <f t="shared" ref="D24:Q24" si="5">ATAN(($D$15+2*D$18)*($D$16-2*D$20)/(2*D$21*SQRT(POWER(($D$15+2*D$18),2)+POWER(($D$16-2*D$20),2)+4*POWER(D$21,2))))</f>
        <v>0</v>
      </c>
      <c r="E24" s="11">
        <f t="shared" si="5"/>
        <v>0</v>
      </c>
      <c r="F24" s="11">
        <f t="shared" si="5"/>
        <v>0</v>
      </c>
      <c r="G24" s="11">
        <f t="shared" si="5"/>
        <v>0</v>
      </c>
      <c r="H24" s="11">
        <f t="shared" si="5"/>
        <v>0</v>
      </c>
      <c r="I24" s="11">
        <f t="shared" si="5"/>
        <v>0</v>
      </c>
      <c r="J24" s="11">
        <f t="shared" si="5"/>
        <v>0</v>
      </c>
      <c r="K24" s="11">
        <f t="shared" si="5"/>
        <v>0</v>
      </c>
      <c r="L24" s="11">
        <f t="shared" si="5"/>
        <v>0</v>
      </c>
      <c r="M24" s="11">
        <f t="shared" si="5"/>
        <v>0</v>
      </c>
      <c r="N24" s="11">
        <f t="shared" si="5"/>
        <v>0</v>
      </c>
      <c r="O24" s="11">
        <f t="shared" si="5"/>
        <v>0</v>
      </c>
      <c r="P24" s="11">
        <f t="shared" si="5"/>
        <v>0</v>
      </c>
      <c r="Q24" s="11">
        <f t="shared" si="5"/>
        <v>0</v>
      </c>
    </row>
    <row r="25" spans="2:17" x14ac:dyDescent="0.2">
      <c r="B25" s="10" t="s">
        <v>58</v>
      </c>
      <c r="C25" s="10"/>
      <c r="D25" s="11">
        <f t="shared" ref="D25:Q25" si="6">ATAN(($D$15-2*D$18)*($D$16+2*D$20)/(2*D$21*SQRT(POWER(($D$15-2*D$18),2)+POWER(($D$16+2*D$20),2)+4*POWER(D$21,2))))</f>
        <v>0</v>
      </c>
      <c r="E25" s="11">
        <f t="shared" si="6"/>
        <v>0</v>
      </c>
      <c r="F25" s="11">
        <f t="shared" si="6"/>
        <v>0</v>
      </c>
      <c r="G25" s="11">
        <f t="shared" si="6"/>
        <v>0</v>
      </c>
      <c r="H25" s="11">
        <f t="shared" si="6"/>
        <v>0</v>
      </c>
      <c r="I25" s="11">
        <f t="shared" si="6"/>
        <v>0</v>
      </c>
      <c r="J25" s="11">
        <f t="shared" si="6"/>
        <v>0</v>
      </c>
      <c r="K25" s="11">
        <f t="shared" si="6"/>
        <v>0</v>
      </c>
      <c r="L25" s="11">
        <f t="shared" si="6"/>
        <v>0</v>
      </c>
      <c r="M25" s="11">
        <f t="shared" si="6"/>
        <v>0</v>
      </c>
      <c r="N25" s="11">
        <f t="shared" si="6"/>
        <v>0</v>
      </c>
      <c r="O25" s="11">
        <f t="shared" si="6"/>
        <v>0</v>
      </c>
      <c r="P25" s="11">
        <f t="shared" si="6"/>
        <v>0</v>
      </c>
      <c r="Q25" s="11">
        <f t="shared" si="6"/>
        <v>0</v>
      </c>
    </row>
    <row r="26" spans="2:17" x14ac:dyDescent="0.2">
      <c r="B26" s="10" t="s">
        <v>59</v>
      </c>
      <c r="C26" s="10"/>
      <c r="D26" s="11">
        <f t="shared" ref="D26:Q26" si="7">ATAN(($D$15+2*D$18)*($D$16+2*D$20)/(2*$D$21*SQRT(POWER(($D$15+2*D$18),2)+POWER(($D$16+2*D$20),2)+4*POWER(D$21,2))))</f>
        <v>0</v>
      </c>
      <c r="E26" s="11">
        <f t="shared" si="7"/>
        <v>0</v>
      </c>
      <c r="F26" s="11">
        <f t="shared" si="7"/>
        <v>0</v>
      </c>
      <c r="G26" s="11">
        <f t="shared" si="7"/>
        <v>0</v>
      </c>
      <c r="H26" s="11">
        <f t="shared" si="7"/>
        <v>0</v>
      </c>
      <c r="I26" s="11">
        <f t="shared" si="7"/>
        <v>0</v>
      </c>
      <c r="J26" s="11">
        <f t="shared" si="7"/>
        <v>0</v>
      </c>
      <c r="K26" s="11">
        <f t="shared" si="7"/>
        <v>0</v>
      </c>
      <c r="L26" s="11">
        <f t="shared" si="7"/>
        <v>0</v>
      </c>
      <c r="M26" s="11">
        <f t="shared" si="7"/>
        <v>0</v>
      </c>
      <c r="N26" s="11">
        <f t="shared" si="7"/>
        <v>0</v>
      </c>
      <c r="O26" s="11">
        <f t="shared" si="7"/>
        <v>0</v>
      </c>
      <c r="P26" s="11">
        <f t="shared" si="7"/>
        <v>0</v>
      </c>
      <c r="Q26" s="11">
        <f t="shared" si="7"/>
        <v>0</v>
      </c>
    </row>
    <row r="27" spans="2:17" x14ac:dyDescent="0.2">
      <c r="B27" s="2" t="s">
        <v>60</v>
      </c>
      <c r="D27" s="12">
        <f t="shared" ref="D27:Q27" si="8">$C$10/4/PI()*SUM(D$23:D$26)</f>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12">
        <f t="shared" si="8"/>
        <v>0</v>
      </c>
      <c r="O27" s="12">
        <f t="shared" si="8"/>
        <v>0</v>
      </c>
      <c r="P27" s="12">
        <f t="shared" si="8"/>
        <v>0</v>
      </c>
      <c r="Q27" s="12">
        <f t="shared" si="8"/>
        <v>0</v>
      </c>
    </row>
    <row r="29" spans="2:17" x14ac:dyDescent="0.2">
      <c r="D29" s="11">
        <f t="shared" ref="D29:Q29" si="9">ATAN(($D$15-2*D$18)*($D$16-2*D$20)/(2*(D$21+D$17)*SQRT(POWER(($D$15-2*D$18),2)+POWER(($D$16-2*D$20),2)+4*POWER((D$21+D$17),2))))</f>
        <v>0</v>
      </c>
      <c r="E29" s="11">
        <f t="shared" si="9"/>
        <v>0</v>
      </c>
      <c r="F29" s="11">
        <f t="shared" si="9"/>
        <v>0</v>
      </c>
      <c r="G29" s="11">
        <f t="shared" si="9"/>
        <v>0</v>
      </c>
      <c r="H29" s="11">
        <f t="shared" si="9"/>
        <v>0</v>
      </c>
      <c r="I29" s="11">
        <f t="shared" si="9"/>
        <v>0</v>
      </c>
      <c r="J29" s="11">
        <f t="shared" si="9"/>
        <v>0</v>
      </c>
      <c r="K29" s="11">
        <f t="shared" si="9"/>
        <v>0</v>
      </c>
      <c r="L29" s="11">
        <f t="shared" si="9"/>
        <v>0</v>
      </c>
      <c r="M29" s="11">
        <f t="shared" si="9"/>
        <v>0</v>
      </c>
      <c r="N29" s="11">
        <f t="shared" si="9"/>
        <v>0</v>
      </c>
      <c r="O29" s="11">
        <f t="shared" si="9"/>
        <v>0</v>
      </c>
      <c r="P29" s="11">
        <f t="shared" si="9"/>
        <v>0</v>
      </c>
      <c r="Q29" s="11">
        <f t="shared" si="9"/>
        <v>0</v>
      </c>
    </row>
    <row r="30" spans="2:17" x14ac:dyDescent="0.2">
      <c r="D30" s="11">
        <f t="shared" ref="D30:Q30" si="10">ATAN(($D$15+2*D$18)*($D$16-2*D$20)/(2*(D$21+D$17)*SQRT(POWER(($D$15+2*D$18),2)+POWER(($D$16-2*D$20),2)+4*POWER(D$21+D$17,2))))</f>
        <v>0</v>
      </c>
      <c r="E30" s="11">
        <f t="shared" si="10"/>
        <v>0</v>
      </c>
      <c r="F30" s="11">
        <f t="shared" si="10"/>
        <v>0</v>
      </c>
      <c r="G30" s="11">
        <f t="shared" si="10"/>
        <v>0</v>
      </c>
      <c r="H30" s="11">
        <f t="shared" si="10"/>
        <v>0</v>
      </c>
      <c r="I30" s="11">
        <f t="shared" si="10"/>
        <v>0</v>
      </c>
      <c r="J30" s="11">
        <f t="shared" si="10"/>
        <v>0</v>
      </c>
      <c r="K30" s="11">
        <f t="shared" si="10"/>
        <v>0</v>
      </c>
      <c r="L30" s="11">
        <f t="shared" si="10"/>
        <v>0</v>
      </c>
      <c r="M30" s="11">
        <f t="shared" si="10"/>
        <v>0</v>
      </c>
      <c r="N30" s="11">
        <f t="shared" si="10"/>
        <v>0</v>
      </c>
      <c r="O30" s="11">
        <f t="shared" si="10"/>
        <v>0</v>
      </c>
      <c r="P30" s="11">
        <f t="shared" si="10"/>
        <v>0</v>
      </c>
      <c r="Q30" s="11">
        <f t="shared" si="10"/>
        <v>0</v>
      </c>
    </row>
    <row r="31" spans="2:17" x14ac:dyDescent="0.2">
      <c r="D31" s="11">
        <f t="shared" ref="D31:Q31" si="11">ATAN(($D$15-2*D$18)*($D$16+2*D$20)/(2*(D$21+D$17)*SQRT(POWER(($D$15-2*D$18),2)+POWER(($D$16+2*D$20),2)+4*POWER(D$21+D$17,2))))</f>
        <v>0</v>
      </c>
      <c r="E31" s="11">
        <f t="shared" si="11"/>
        <v>0</v>
      </c>
      <c r="F31" s="11">
        <f t="shared" si="11"/>
        <v>0</v>
      </c>
      <c r="G31" s="11">
        <f t="shared" si="11"/>
        <v>0</v>
      </c>
      <c r="H31" s="11">
        <f t="shared" si="11"/>
        <v>0</v>
      </c>
      <c r="I31" s="11">
        <f t="shared" si="11"/>
        <v>0</v>
      </c>
      <c r="J31" s="11">
        <f t="shared" si="11"/>
        <v>0</v>
      </c>
      <c r="K31" s="11">
        <f t="shared" si="11"/>
        <v>0</v>
      </c>
      <c r="L31" s="11">
        <f t="shared" si="11"/>
        <v>0</v>
      </c>
      <c r="M31" s="11">
        <f t="shared" si="11"/>
        <v>0</v>
      </c>
      <c r="N31" s="11">
        <f t="shared" si="11"/>
        <v>0</v>
      </c>
      <c r="O31" s="11">
        <f t="shared" si="11"/>
        <v>0</v>
      </c>
      <c r="P31" s="11">
        <f t="shared" si="11"/>
        <v>0</v>
      </c>
      <c r="Q31" s="11">
        <f t="shared" si="11"/>
        <v>0</v>
      </c>
    </row>
    <row r="32" spans="2:17" x14ac:dyDescent="0.2">
      <c r="D32" s="11">
        <f t="shared" ref="D32:Q32" si="12">ATAN(($D$15+2*D$18)*($D$16+2*D$20)/(2*($D$21+D$17)*SQRT(POWER(($D$15+2*D$18),2)+POWER(($D$16+2*D$20),2)+4*POWER(D$21+D$17,2))))</f>
        <v>0</v>
      </c>
      <c r="E32" s="11">
        <f t="shared" si="12"/>
        <v>0</v>
      </c>
      <c r="F32" s="11">
        <f t="shared" si="12"/>
        <v>0</v>
      </c>
      <c r="G32" s="11">
        <f t="shared" si="12"/>
        <v>0</v>
      </c>
      <c r="H32" s="11">
        <f t="shared" si="12"/>
        <v>0</v>
      </c>
      <c r="I32" s="11">
        <f t="shared" si="12"/>
        <v>0</v>
      </c>
      <c r="J32" s="11">
        <f t="shared" si="12"/>
        <v>0</v>
      </c>
      <c r="K32" s="11">
        <f t="shared" si="12"/>
        <v>0</v>
      </c>
      <c r="L32" s="11">
        <f t="shared" si="12"/>
        <v>0</v>
      </c>
      <c r="M32" s="11">
        <f t="shared" si="12"/>
        <v>0</v>
      </c>
      <c r="N32" s="11">
        <f t="shared" si="12"/>
        <v>0</v>
      </c>
      <c r="O32" s="11">
        <f t="shared" si="12"/>
        <v>0</v>
      </c>
      <c r="P32" s="11">
        <f t="shared" si="12"/>
        <v>0</v>
      </c>
      <c r="Q32" s="11">
        <f t="shared" si="12"/>
        <v>0</v>
      </c>
    </row>
    <row r="33" spans="1:17" x14ac:dyDescent="0.2">
      <c r="B33" s="2" t="s">
        <v>61</v>
      </c>
      <c r="D33" s="12">
        <f t="shared" ref="D33:Q33" si="13">$C$10/4/PI()*SUM(D$29:D$32)</f>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12">
        <f t="shared" si="13"/>
        <v>0</v>
      </c>
      <c r="O33" s="12">
        <f t="shared" si="13"/>
        <v>0</v>
      </c>
      <c r="P33" s="12">
        <f t="shared" si="13"/>
        <v>0</v>
      </c>
      <c r="Q33" s="12">
        <f t="shared" si="13"/>
        <v>0</v>
      </c>
    </row>
    <row r="34" spans="1:17" ht="15" x14ac:dyDescent="0.25">
      <c r="B34" s="5" t="s">
        <v>62</v>
      </c>
      <c r="D34" s="13">
        <f t="shared" ref="D34:Q34" si="14">(D27-D33)/10</f>
        <v>0</v>
      </c>
      <c r="E34" s="13">
        <f t="shared" si="14"/>
        <v>0</v>
      </c>
      <c r="F34" s="13">
        <f t="shared" si="14"/>
        <v>0</v>
      </c>
      <c r="G34" s="13">
        <f t="shared" si="14"/>
        <v>0</v>
      </c>
      <c r="H34" s="13">
        <f t="shared" si="14"/>
        <v>0</v>
      </c>
      <c r="I34" s="13">
        <f t="shared" si="14"/>
        <v>0</v>
      </c>
      <c r="J34" s="13">
        <f t="shared" si="14"/>
        <v>0</v>
      </c>
      <c r="K34" s="13">
        <f t="shared" si="14"/>
        <v>0</v>
      </c>
      <c r="L34" s="13">
        <f t="shared" si="14"/>
        <v>0</v>
      </c>
      <c r="M34" s="13">
        <f t="shared" si="14"/>
        <v>0</v>
      </c>
      <c r="N34" s="13">
        <f t="shared" si="14"/>
        <v>0</v>
      </c>
      <c r="O34" s="13">
        <f t="shared" si="14"/>
        <v>0</v>
      </c>
      <c r="P34" s="13">
        <f t="shared" si="14"/>
        <v>0</v>
      </c>
      <c r="Q34" s="13">
        <f t="shared" si="14"/>
        <v>0</v>
      </c>
    </row>
    <row r="38" spans="1:17" x14ac:dyDescent="0.2">
      <c r="A38" s="89" t="s">
        <v>122</v>
      </c>
      <c r="B38" s="2" t="s">
        <v>118</v>
      </c>
      <c r="D38" s="39">
        <f>(D$16+2*D$20)+SQRT(POWER((D$16+2*D$20),2)+POWER((D$15-2*D$18),2)+4*POWER(D$21,2))</f>
        <v>12.32455532033676</v>
      </c>
      <c r="E38" s="39">
        <f t="shared" ref="E38:Q38" si="15">(E$16+2*E$20)+SQRT(POWER((E$16+2*E$20),2)+POWER((E$15-2*E$18),2)+4*POWER(E$21,2))</f>
        <v>16.246211251235323</v>
      </c>
      <c r="F38" s="39">
        <f t="shared" si="15"/>
        <v>20.198039027185569</v>
      </c>
      <c r="G38" s="39">
        <f t="shared" si="15"/>
        <v>24.165525060596437</v>
      </c>
      <c r="H38" s="39">
        <f t="shared" si="15"/>
        <v>28.142135623730951</v>
      </c>
      <c r="I38" s="39">
        <f t="shared" si="15"/>
        <v>32.124515496597098</v>
      </c>
      <c r="J38" s="39">
        <f t="shared" si="15"/>
        <v>36.110770276274835</v>
      </c>
      <c r="K38" s="39">
        <f t="shared" si="15"/>
        <v>40.09975124224178</v>
      </c>
      <c r="L38" s="39">
        <f t="shared" si="15"/>
        <v>44.090722034374522</v>
      </c>
      <c r="M38" s="39">
        <f t="shared" si="15"/>
        <v>48.083189157584592</v>
      </c>
      <c r="N38" s="39">
        <f t="shared" si="15"/>
        <v>52.076809620810593</v>
      </c>
      <c r="O38" s="39">
        <f t="shared" si="15"/>
        <v>56.071337695236394</v>
      </c>
      <c r="P38" s="39">
        <f t="shared" si="15"/>
        <v>60.06659275674582</v>
      </c>
      <c r="Q38" s="39">
        <f t="shared" si="15"/>
        <v>64.062439083762797</v>
      </c>
    </row>
    <row r="39" spans="1:17" x14ac:dyDescent="0.2">
      <c r="A39" s="89"/>
      <c r="B39" s="2" t="s">
        <v>120</v>
      </c>
      <c r="D39" s="39">
        <f>(D$16-2*D$20)-SQRT(POWER((D$16-2*D$20),2)+POWER((D$15-2*D$18),2)+4*POWER(D$21,2))</f>
        <v>-12.32455532033676</v>
      </c>
      <c r="E39" s="39">
        <f t="shared" ref="E39:Q39" si="16">(E$16-2*E$20)-SQRT(POWER((E$16-2*E$20),2)+POWER((E$15-2*E$18),2)+4*POWER(E$21,2))</f>
        <v>-16.246211251235323</v>
      </c>
      <c r="F39" s="39">
        <f t="shared" si="16"/>
        <v>-20.198039027185569</v>
      </c>
      <c r="G39" s="39">
        <f t="shared" si="16"/>
        <v>-24.165525060596437</v>
      </c>
      <c r="H39" s="39">
        <f t="shared" si="16"/>
        <v>-28.142135623730951</v>
      </c>
      <c r="I39" s="39">
        <f t="shared" si="16"/>
        <v>-32.124515496597098</v>
      </c>
      <c r="J39" s="39">
        <f t="shared" si="16"/>
        <v>-36.110770276274835</v>
      </c>
      <c r="K39" s="39">
        <f t="shared" si="16"/>
        <v>-40.09975124224178</v>
      </c>
      <c r="L39" s="39">
        <f t="shared" si="16"/>
        <v>-44.090722034374522</v>
      </c>
      <c r="M39" s="39">
        <f t="shared" si="16"/>
        <v>-48.083189157584592</v>
      </c>
      <c r="N39" s="39">
        <f t="shared" si="16"/>
        <v>-52.076809620810593</v>
      </c>
      <c r="O39" s="39">
        <f t="shared" si="16"/>
        <v>-56.071337695236394</v>
      </c>
      <c r="P39" s="39">
        <f t="shared" si="16"/>
        <v>-60.06659275674582</v>
      </c>
      <c r="Q39" s="39">
        <f t="shared" si="16"/>
        <v>-64.062439083762797</v>
      </c>
    </row>
    <row r="40" spans="1:17" x14ac:dyDescent="0.2">
      <c r="A40" s="89"/>
      <c r="B40" s="2" t="s">
        <v>119</v>
      </c>
      <c r="D40" s="39">
        <f>(D$16-2*D$20)-SQRT(POWER((D$16-2*D$20),2)+POWER((D$15+2*D$18),2)+4*POWER(D$21,2))</f>
        <v>-12.32455532033676</v>
      </c>
      <c r="E40" s="39">
        <f t="shared" ref="E40:Q40" si="17">(E$16-2*E$20)-SQRT(POWER((E$16-2*E$20),2)+POWER((E$15+2*E$18),2)+4*POWER(E$21,2))</f>
        <v>-16.246211251235323</v>
      </c>
      <c r="F40" s="39">
        <f t="shared" si="17"/>
        <v>-20.198039027185569</v>
      </c>
      <c r="G40" s="39">
        <f t="shared" si="17"/>
        <v>-24.165525060596437</v>
      </c>
      <c r="H40" s="39">
        <f t="shared" si="17"/>
        <v>-28.142135623730951</v>
      </c>
      <c r="I40" s="39">
        <f t="shared" si="17"/>
        <v>-32.124515496597098</v>
      </c>
      <c r="J40" s="39">
        <f t="shared" si="17"/>
        <v>-36.110770276274835</v>
      </c>
      <c r="K40" s="39">
        <f t="shared" si="17"/>
        <v>-40.09975124224178</v>
      </c>
      <c r="L40" s="39">
        <f t="shared" si="17"/>
        <v>-44.090722034374522</v>
      </c>
      <c r="M40" s="39">
        <f t="shared" si="17"/>
        <v>-48.083189157584592</v>
      </c>
      <c r="N40" s="39">
        <f t="shared" si="17"/>
        <v>-52.076809620810593</v>
      </c>
      <c r="O40" s="39">
        <f t="shared" si="17"/>
        <v>-56.071337695236394</v>
      </c>
      <c r="P40" s="39">
        <f t="shared" si="17"/>
        <v>-60.06659275674582</v>
      </c>
      <c r="Q40" s="39">
        <f t="shared" si="17"/>
        <v>-64.062439083762797</v>
      </c>
    </row>
    <row r="41" spans="1:17" x14ac:dyDescent="0.2">
      <c r="A41" s="89"/>
      <c r="B41" s="2" t="s">
        <v>121</v>
      </c>
      <c r="D41" s="39">
        <f>(D$16+2*D$20)+SQRT(POWER((D$16+2*D$20),2)+POWER((D$15+2*D$18),2)+4*POWER(D$21,2))</f>
        <v>12.32455532033676</v>
      </c>
      <c r="E41" s="39">
        <f t="shared" ref="E41:Q41" si="18">(E$16+2*E$20)+SQRT(POWER((E$16+2*E$20),2)+POWER((E$15+2*E$18),2)+4*POWER(E$21,2))</f>
        <v>16.246211251235323</v>
      </c>
      <c r="F41" s="39">
        <f t="shared" si="18"/>
        <v>20.198039027185569</v>
      </c>
      <c r="G41" s="39">
        <f t="shared" si="18"/>
        <v>24.165525060596437</v>
      </c>
      <c r="H41" s="39">
        <f t="shared" si="18"/>
        <v>28.142135623730951</v>
      </c>
      <c r="I41" s="39">
        <f t="shared" si="18"/>
        <v>32.124515496597098</v>
      </c>
      <c r="J41" s="39">
        <f t="shared" si="18"/>
        <v>36.110770276274835</v>
      </c>
      <c r="K41" s="39">
        <f t="shared" si="18"/>
        <v>40.09975124224178</v>
      </c>
      <c r="L41" s="39">
        <f t="shared" si="18"/>
        <v>44.090722034374522</v>
      </c>
      <c r="M41" s="39">
        <f t="shared" si="18"/>
        <v>48.083189157584592</v>
      </c>
      <c r="N41" s="39">
        <f t="shared" si="18"/>
        <v>52.076809620810593</v>
      </c>
      <c r="O41" s="39">
        <f t="shared" si="18"/>
        <v>56.071337695236394</v>
      </c>
      <c r="P41" s="39">
        <f t="shared" si="18"/>
        <v>60.06659275674582</v>
      </c>
      <c r="Q41" s="39">
        <f t="shared" si="18"/>
        <v>64.062439083762797</v>
      </c>
    </row>
    <row r="42" spans="1:17" x14ac:dyDescent="0.2">
      <c r="A42" s="89"/>
      <c r="B42" s="2" t="s">
        <v>38</v>
      </c>
      <c r="D42" s="12">
        <f>$C$10/4/PI()*LN(D38/D39*D40/D41)</f>
        <v>0</v>
      </c>
      <c r="E42" s="12">
        <f t="shared" ref="E42:Q42" si="19">$C$10/4/PI()*LN(E38/E39*E40/E41)</f>
        <v>0</v>
      </c>
      <c r="F42" s="12">
        <f t="shared" si="19"/>
        <v>0</v>
      </c>
      <c r="G42" s="12">
        <f t="shared" si="19"/>
        <v>0</v>
      </c>
      <c r="H42" s="12">
        <f t="shared" si="19"/>
        <v>0</v>
      </c>
      <c r="I42" s="12">
        <f t="shared" si="19"/>
        <v>0</v>
      </c>
      <c r="J42" s="12">
        <f t="shared" si="19"/>
        <v>0</v>
      </c>
      <c r="K42" s="12">
        <f t="shared" si="19"/>
        <v>0</v>
      </c>
      <c r="L42" s="12">
        <f t="shared" si="19"/>
        <v>0</v>
      </c>
      <c r="M42" s="12">
        <f t="shared" si="19"/>
        <v>0</v>
      </c>
      <c r="N42" s="12">
        <f t="shared" si="19"/>
        <v>0</v>
      </c>
      <c r="O42" s="12">
        <f t="shared" si="19"/>
        <v>0</v>
      </c>
      <c r="P42" s="12">
        <f t="shared" si="19"/>
        <v>0</v>
      </c>
      <c r="Q42" s="12">
        <f t="shared" si="19"/>
        <v>0</v>
      </c>
    </row>
    <row r="43" spans="1:17" x14ac:dyDescent="0.2">
      <c r="A43" s="89"/>
    </row>
    <row r="44" spans="1:17" x14ac:dyDescent="0.2">
      <c r="A44" s="89"/>
      <c r="B44" s="2" t="s">
        <v>118</v>
      </c>
      <c r="D44" s="39">
        <f>(D$16+2*D$20)+SQRT(POWER((D$16+2*D$20),2)+POWER((D$15-2*D$18),2)+4*POWER((D$21+D$17),2))</f>
        <v>12.32455532033676</v>
      </c>
      <c r="E44" s="39">
        <f t="shared" ref="E44:Q44" si="20">(E$16+2*E$20)+SQRT(POWER((E$16+2*E$20),2)+POWER((E$15-2*E$18),2)+4*POWER((E$21+E$17),2))</f>
        <v>16.246211251235323</v>
      </c>
      <c r="F44" s="39">
        <f t="shared" si="20"/>
        <v>20.198039027185569</v>
      </c>
      <c r="G44" s="39">
        <f t="shared" si="20"/>
        <v>24.165525060596437</v>
      </c>
      <c r="H44" s="39">
        <f t="shared" si="20"/>
        <v>28.142135623730951</v>
      </c>
      <c r="I44" s="39">
        <f t="shared" si="20"/>
        <v>32.124515496597098</v>
      </c>
      <c r="J44" s="39">
        <f t="shared" si="20"/>
        <v>36.110770276274835</v>
      </c>
      <c r="K44" s="39">
        <f t="shared" si="20"/>
        <v>40.09975124224178</v>
      </c>
      <c r="L44" s="39">
        <f t="shared" si="20"/>
        <v>44.090722034374522</v>
      </c>
      <c r="M44" s="39">
        <f t="shared" si="20"/>
        <v>48.083189157584592</v>
      </c>
      <c r="N44" s="39">
        <f t="shared" si="20"/>
        <v>52.076809620810593</v>
      </c>
      <c r="O44" s="39">
        <f t="shared" si="20"/>
        <v>56.071337695236394</v>
      </c>
      <c r="P44" s="39">
        <f t="shared" si="20"/>
        <v>60.06659275674582</v>
      </c>
      <c r="Q44" s="39">
        <f t="shared" si="20"/>
        <v>64.062439083762797</v>
      </c>
    </row>
    <row r="45" spans="1:17" x14ac:dyDescent="0.2">
      <c r="A45" s="89"/>
      <c r="B45" s="2" t="s">
        <v>120</v>
      </c>
      <c r="D45" s="39">
        <f>(D$16-2*D$20)-SQRT(POWER((D$16-2*D$20),2)+POWER((D$15-2*D$18),2)+4*POWER((D$21+D$17),2))</f>
        <v>-12.32455532033676</v>
      </c>
      <c r="E45" s="39">
        <f t="shared" ref="E45:Q45" si="21">(E$16-2*E$20)-SQRT(POWER((E$16-2*E$20),2)+POWER((E$15-2*E$18),2)+4*POWER((E$21+E$17),2))</f>
        <v>-16.246211251235323</v>
      </c>
      <c r="F45" s="39">
        <f t="shared" si="21"/>
        <v>-20.198039027185569</v>
      </c>
      <c r="G45" s="39">
        <f t="shared" si="21"/>
        <v>-24.165525060596437</v>
      </c>
      <c r="H45" s="39">
        <f t="shared" si="21"/>
        <v>-28.142135623730951</v>
      </c>
      <c r="I45" s="39">
        <f t="shared" si="21"/>
        <v>-32.124515496597098</v>
      </c>
      <c r="J45" s="39">
        <f t="shared" si="21"/>
        <v>-36.110770276274835</v>
      </c>
      <c r="K45" s="39">
        <f t="shared" si="21"/>
        <v>-40.09975124224178</v>
      </c>
      <c r="L45" s="39">
        <f t="shared" si="21"/>
        <v>-44.090722034374522</v>
      </c>
      <c r="M45" s="39">
        <f t="shared" si="21"/>
        <v>-48.083189157584592</v>
      </c>
      <c r="N45" s="39">
        <f t="shared" si="21"/>
        <v>-52.076809620810593</v>
      </c>
      <c r="O45" s="39">
        <f t="shared" si="21"/>
        <v>-56.071337695236394</v>
      </c>
      <c r="P45" s="39">
        <f t="shared" si="21"/>
        <v>-60.06659275674582</v>
      </c>
      <c r="Q45" s="39">
        <f t="shared" si="21"/>
        <v>-64.062439083762797</v>
      </c>
    </row>
    <row r="46" spans="1:17" x14ac:dyDescent="0.2">
      <c r="A46" s="89"/>
      <c r="B46" s="2" t="s">
        <v>119</v>
      </c>
      <c r="D46" s="39">
        <f>(D$16-2*D$20)-SQRT(POWER((D$16-2*D$20),2)+POWER((D$15+2*D$18),2)+4*POWER((D$21+D$17),2))</f>
        <v>-12.32455532033676</v>
      </c>
      <c r="E46" s="39">
        <f t="shared" ref="E46:Q46" si="22">(E$16-2*E$20)-SQRT(POWER((E$16-2*E$20),2)+POWER((E$15+2*E$18),2)+4*POWER((E$21+E$17),2))</f>
        <v>-16.246211251235323</v>
      </c>
      <c r="F46" s="39">
        <f t="shared" si="22"/>
        <v>-20.198039027185569</v>
      </c>
      <c r="G46" s="39">
        <f t="shared" si="22"/>
        <v>-24.165525060596437</v>
      </c>
      <c r="H46" s="39">
        <f t="shared" si="22"/>
        <v>-28.142135623730951</v>
      </c>
      <c r="I46" s="39">
        <f t="shared" si="22"/>
        <v>-32.124515496597098</v>
      </c>
      <c r="J46" s="39">
        <f t="shared" si="22"/>
        <v>-36.110770276274835</v>
      </c>
      <c r="K46" s="39">
        <f t="shared" si="22"/>
        <v>-40.09975124224178</v>
      </c>
      <c r="L46" s="39">
        <f t="shared" si="22"/>
        <v>-44.090722034374522</v>
      </c>
      <c r="M46" s="39">
        <f t="shared" si="22"/>
        <v>-48.083189157584592</v>
      </c>
      <c r="N46" s="39">
        <f t="shared" si="22"/>
        <v>-52.076809620810593</v>
      </c>
      <c r="O46" s="39">
        <f t="shared" si="22"/>
        <v>-56.071337695236394</v>
      </c>
      <c r="P46" s="39">
        <f t="shared" si="22"/>
        <v>-60.06659275674582</v>
      </c>
      <c r="Q46" s="39">
        <f t="shared" si="22"/>
        <v>-64.062439083762797</v>
      </c>
    </row>
    <row r="47" spans="1:17" x14ac:dyDescent="0.2">
      <c r="A47" s="89"/>
      <c r="B47" s="2" t="s">
        <v>121</v>
      </c>
      <c r="D47" s="12">
        <f>(D$16+2*D$20)+SQRT(POWER((D$16+2*D$20),2)+POWER((D$15+2*D$18),2)+4*POWER((D$21+D$17),2))</f>
        <v>12.32455532033676</v>
      </c>
      <c r="E47" s="12">
        <f t="shared" ref="E47:Q47" si="23">(E$16+2*E$20)+SQRT(POWER((E$16+2*E$20),2)+POWER((E$15+2*E$18),2)+4*POWER((E$21+E$17),2))</f>
        <v>16.246211251235323</v>
      </c>
      <c r="F47" s="12">
        <f t="shared" si="23"/>
        <v>20.198039027185569</v>
      </c>
      <c r="G47" s="12">
        <f t="shared" si="23"/>
        <v>24.165525060596437</v>
      </c>
      <c r="H47" s="12">
        <f t="shared" si="23"/>
        <v>28.142135623730951</v>
      </c>
      <c r="I47" s="12">
        <f t="shared" si="23"/>
        <v>32.124515496597098</v>
      </c>
      <c r="J47" s="12">
        <f t="shared" si="23"/>
        <v>36.110770276274835</v>
      </c>
      <c r="K47" s="12">
        <f t="shared" si="23"/>
        <v>40.09975124224178</v>
      </c>
      <c r="L47" s="12">
        <f t="shared" si="23"/>
        <v>44.090722034374522</v>
      </c>
      <c r="M47" s="12">
        <f t="shared" si="23"/>
        <v>48.083189157584592</v>
      </c>
      <c r="N47" s="12">
        <f t="shared" si="23"/>
        <v>52.076809620810593</v>
      </c>
      <c r="O47" s="12">
        <f t="shared" si="23"/>
        <v>56.071337695236394</v>
      </c>
      <c r="P47" s="12">
        <f t="shared" si="23"/>
        <v>60.06659275674582</v>
      </c>
      <c r="Q47" s="12">
        <f t="shared" si="23"/>
        <v>64.062439083762797</v>
      </c>
    </row>
    <row r="48" spans="1:17" x14ac:dyDescent="0.2">
      <c r="A48" s="89"/>
      <c r="B48" s="2" t="s">
        <v>38</v>
      </c>
      <c r="D48" s="12">
        <f>$C$10/4/PI()*LN(D44/D45*D46/D47)</f>
        <v>0</v>
      </c>
      <c r="E48" s="12">
        <f t="shared" ref="E48:Q48" si="24">$C$10/4/PI()*LN(E44/E45*E46/E47)</f>
        <v>0</v>
      </c>
      <c r="F48" s="12">
        <f t="shared" si="24"/>
        <v>0</v>
      </c>
      <c r="G48" s="12">
        <f t="shared" si="24"/>
        <v>0</v>
      </c>
      <c r="H48" s="12">
        <f t="shared" si="24"/>
        <v>0</v>
      </c>
      <c r="I48" s="12">
        <f t="shared" si="24"/>
        <v>0</v>
      </c>
      <c r="J48" s="12">
        <f t="shared" si="24"/>
        <v>0</v>
      </c>
      <c r="K48" s="12">
        <f t="shared" si="24"/>
        <v>0</v>
      </c>
      <c r="L48" s="12">
        <f t="shared" si="24"/>
        <v>0</v>
      </c>
      <c r="M48" s="12">
        <f t="shared" si="24"/>
        <v>0</v>
      </c>
      <c r="N48" s="12">
        <f t="shared" si="24"/>
        <v>0</v>
      </c>
      <c r="O48" s="12">
        <f t="shared" si="24"/>
        <v>0</v>
      </c>
      <c r="P48" s="12">
        <f t="shared" si="24"/>
        <v>0</v>
      </c>
      <c r="Q48" s="12">
        <f t="shared" si="24"/>
        <v>0</v>
      </c>
    </row>
    <row r="49" spans="1:17" ht="15" x14ac:dyDescent="0.25">
      <c r="A49" s="89"/>
      <c r="B49" s="2" t="s">
        <v>123</v>
      </c>
      <c r="D49" s="40">
        <f>(D42-D48)/10</f>
        <v>0</v>
      </c>
      <c r="E49" s="40">
        <f t="shared" ref="E49:Q49" si="25">(E42-E48)/10</f>
        <v>0</v>
      </c>
      <c r="F49" s="40">
        <f t="shared" si="25"/>
        <v>0</v>
      </c>
      <c r="G49" s="40">
        <f t="shared" si="25"/>
        <v>0</v>
      </c>
      <c r="H49" s="40">
        <f t="shared" si="25"/>
        <v>0</v>
      </c>
      <c r="I49" s="40">
        <f t="shared" si="25"/>
        <v>0</v>
      </c>
      <c r="J49" s="40">
        <f t="shared" si="25"/>
        <v>0</v>
      </c>
      <c r="K49" s="40">
        <f t="shared" si="25"/>
        <v>0</v>
      </c>
      <c r="L49" s="40">
        <f t="shared" si="25"/>
        <v>0</v>
      </c>
      <c r="M49" s="40">
        <f t="shared" si="25"/>
        <v>0</v>
      </c>
      <c r="N49" s="40">
        <f t="shared" si="25"/>
        <v>0</v>
      </c>
      <c r="O49" s="40">
        <f t="shared" si="25"/>
        <v>0</v>
      </c>
      <c r="P49" s="40">
        <f t="shared" si="25"/>
        <v>0</v>
      </c>
      <c r="Q49" s="40">
        <f t="shared" si="25"/>
        <v>0</v>
      </c>
    </row>
    <row r="52" spans="1:17" x14ac:dyDescent="0.2">
      <c r="A52" s="89" t="s">
        <v>124</v>
      </c>
      <c r="B52" s="2" t="s">
        <v>118</v>
      </c>
      <c r="D52" s="39">
        <f>(D$15+2*D$18)+SQRT(POWER((D$16-2*D$20),2)+POWER((D$15+2*D$18),2)+4*POWER(D$21,2))</f>
        <v>6.324555320336759</v>
      </c>
      <c r="E52" s="39">
        <f t="shared" ref="E52:Q52" si="26">(E$15+2*E$18)+SQRT(POWER((E$16-2*E$20),2)+POWER((E$15+2*E$18),2)+4*POWER(E$21,2))</f>
        <v>8.2462112512353212</v>
      </c>
      <c r="F52" s="39">
        <f t="shared" si="26"/>
        <v>10.198039027185569</v>
      </c>
      <c r="G52" s="39">
        <f t="shared" si="26"/>
        <v>12.165525060596439</v>
      </c>
      <c r="H52" s="39">
        <f t="shared" si="26"/>
        <v>14.142135623730951</v>
      </c>
      <c r="I52" s="39">
        <f t="shared" si="26"/>
        <v>16.124515496597098</v>
      </c>
      <c r="J52" s="39">
        <f t="shared" si="26"/>
        <v>18.110770276274835</v>
      </c>
      <c r="K52" s="39">
        <f t="shared" si="26"/>
        <v>20.09975124224178</v>
      </c>
      <c r="L52" s="39">
        <f t="shared" si="26"/>
        <v>22.090722034374522</v>
      </c>
      <c r="M52" s="39">
        <f t="shared" si="26"/>
        <v>24.083189157584592</v>
      </c>
      <c r="N52" s="39">
        <f t="shared" si="26"/>
        <v>26.076809620810597</v>
      </c>
      <c r="O52" s="39">
        <f t="shared" si="26"/>
        <v>28.071337695236398</v>
      </c>
      <c r="P52" s="39">
        <f t="shared" si="26"/>
        <v>30.066592756745816</v>
      </c>
      <c r="Q52" s="39">
        <f t="shared" si="26"/>
        <v>32.062439083762797</v>
      </c>
    </row>
    <row r="53" spans="1:17" x14ac:dyDescent="0.2">
      <c r="A53" s="89"/>
      <c r="B53" s="2" t="s">
        <v>120</v>
      </c>
      <c r="D53" s="39">
        <f>(D$15-2*D$18)-SQRT(POWER((D$16-2*D$20),2)+POWER((D$15-2*D$18),2)+4*POWER(D$21,2))</f>
        <v>-6.324555320336759</v>
      </c>
      <c r="E53" s="39">
        <f t="shared" ref="E53:Q53" si="27">(E$15-2*E$18)-SQRT(POWER((E$16-2*E$20),2)+POWER((E$15-2*E$18),2)+4*POWER(E$21,2))</f>
        <v>-8.2462112512353212</v>
      </c>
      <c r="F53" s="39">
        <f t="shared" si="27"/>
        <v>-10.198039027185569</v>
      </c>
      <c r="G53" s="39">
        <f t="shared" si="27"/>
        <v>-12.165525060596439</v>
      </c>
      <c r="H53" s="39">
        <f t="shared" si="27"/>
        <v>-14.142135623730951</v>
      </c>
      <c r="I53" s="39">
        <f t="shared" si="27"/>
        <v>-16.124515496597098</v>
      </c>
      <c r="J53" s="39">
        <f t="shared" si="27"/>
        <v>-18.110770276274835</v>
      </c>
      <c r="K53" s="39">
        <f t="shared" si="27"/>
        <v>-20.09975124224178</v>
      </c>
      <c r="L53" s="39">
        <f t="shared" si="27"/>
        <v>-22.090722034374522</v>
      </c>
      <c r="M53" s="39">
        <f t="shared" si="27"/>
        <v>-24.083189157584592</v>
      </c>
      <c r="N53" s="39">
        <f t="shared" si="27"/>
        <v>-26.076809620810597</v>
      </c>
      <c r="O53" s="39">
        <f t="shared" si="27"/>
        <v>-28.071337695236398</v>
      </c>
      <c r="P53" s="39">
        <f t="shared" si="27"/>
        <v>-30.066592756745816</v>
      </c>
      <c r="Q53" s="39">
        <f t="shared" si="27"/>
        <v>-32.062439083762797</v>
      </c>
    </row>
    <row r="54" spans="1:17" x14ac:dyDescent="0.2">
      <c r="A54" s="89"/>
      <c r="B54" s="2" t="s">
        <v>119</v>
      </c>
      <c r="D54" s="39">
        <f>(D$15-2*D$18)-SQRT(POWER((D$16+2*D$20),2)+POWER((D$15-2*D$18),2)+4*POWER(D$21,2))</f>
        <v>-6.324555320336759</v>
      </c>
      <c r="E54" s="39">
        <f t="shared" ref="E54:Q54" si="28">(E$15-2*E$18)-SQRT(POWER((E$16+2*E$20),2)+POWER((E$15-2*E$18),2)+4*POWER(E$21,2))</f>
        <v>-8.2462112512353212</v>
      </c>
      <c r="F54" s="39">
        <f t="shared" si="28"/>
        <v>-10.198039027185569</v>
      </c>
      <c r="G54" s="39">
        <f t="shared" si="28"/>
        <v>-12.165525060596439</v>
      </c>
      <c r="H54" s="39">
        <f t="shared" si="28"/>
        <v>-14.142135623730951</v>
      </c>
      <c r="I54" s="39">
        <f t="shared" si="28"/>
        <v>-16.124515496597098</v>
      </c>
      <c r="J54" s="39">
        <f t="shared" si="28"/>
        <v>-18.110770276274835</v>
      </c>
      <c r="K54" s="39">
        <f t="shared" si="28"/>
        <v>-20.09975124224178</v>
      </c>
      <c r="L54" s="39">
        <f t="shared" si="28"/>
        <v>-22.090722034374522</v>
      </c>
      <c r="M54" s="39">
        <f t="shared" si="28"/>
        <v>-24.083189157584592</v>
      </c>
      <c r="N54" s="39">
        <f t="shared" si="28"/>
        <v>-26.076809620810597</v>
      </c>
      <c r="O54" s="39">
        <f t="shared" si="28"/>
        <v>-28.071337695236398</v>
      </c>
      <c r="P54" s="39">
        <f t="shared" si="28"/>
        <v>-30.066592756745816</v>
      </c>
      <c r="Q54" s="39">
        <f t="shared" si="28"/>
        <v>-32.062439083762797</v>
      </c>
    </row>
    <row r="55" spans="1:17" x14ac:dyDescent="0.2">
      <c r="A55" s="89"/>
      <c r="B55" s="2" t="s">
        <v>121</v>
      </c>
      <c r="D55" s="39">
        <f>(D$15+2*D$18)+SQRT(POWER((D$16+2*D$20),2)+POWER((D$15+2*D$18),2)+4*POWER(D$21,2))</f>
        <v>6.324555320336759</v>
      </c>
      <c r="E55" s="39">
        <f t="shared" ref="E55:Q55" si="29">(E$15+2*E$18)+SQRT(POWER((E$16+2*E$20),2)+POWER((E$15+2*E$18),2)+4*POWER(E$21,2))</f>
        <v>8.2462112512353212</v>
      </c>
      <c r="F55" s="39">
        <f t="shared" si="29"/>
        <v>10.198039027185569</v>
      </c>
      <c r="G55" s="39">
        <f t="shared" si="29"/>
        <v>12.165525060596439</v>
      </c>
      <c r="H55" s="39">
        <f t="shared" si="29"/>
        <v>14.142135623730951</v>
      </c>
      <c r="I55" s="39">
        <f t="shared" si="29"/>
        <v>16.124515496597098</v>
      </c>
      <c r="J55" s="39">
        <f t="shared" si="29"/>
        <v>18.110770276274835</v>
      </c>
      <c r="K55" s="39">
        <f t="shared" si="29"/>
        <v>20.09975124224178</v>
      </c>
      <c r="L55" s="39">
        <f t="shared" si="29"/>
        <v>22.090722034374522</v>
      </c>
      <c r="M55" s="39">
        <f t="shared" si="29"/>
        <v>24.083189157584592</v>
      </c>
      <c r="N55" s="39">
        <f t="shared" si="29"/>
        <v>26.076809620810597</v>
      </c>
      <c r="O55" s="39">
        <f t="shared" si="29"/>
        <v>28.071337695236398</v>
      </c>
      <c r="P55" s="39">
        <f t="shared" si="29"/>
        <v>30.066592756745816</v>
      </c>
      <c r="Q55" s="39">
        <f t="shared" si="29"/>
        <v>32.062439083762797</v>
      </c>
    </row>
    <row r="56" spans="1:17" x14ac:dyDescent="0.2">
      <c r="A56" s="89"/>
      <c r="B56" s="2" t="s">
        <v>38</v>
      </c>
      <c r="D56" s="12">
        <f t="shared" ref="D56:Q56" si="30">$C$10/4/PI()*LN(D52/D53*D54/D55)</f>
        <v>0</v>
      </c>
      <c r="E56" s="12">
        <f t="shared" si="30"/>
        <v>0</v>
      </c>
      <c r="F56" s="12">
        <f t="shared" si="30"/>
        <v>0</v>
      </c>
      <c r="G56" s="12">
        <f t="shared" si="30"/>
        <v>0</v>
      </c>
      <c r="H56" s="12">
        <f t="shared" si="30"/>
        <v>0</v>
      </c>
      <c r="I56" s="12">
        <f t="shared" si="30"/>
        <v>0</v>
      </c>
      <c r="J56" s="12">
        <f t="shared" si="30"/>
        <v>0</v>
      </c>
      <c r="K56" s="12">
        <f t="shared" si="30"/>
        <v>0</v>
      </c>
      <c r="L56" s="12">
        <f t="shared" si="30"/>
        <v>0</v>
      </c>
      <c r="M56" s="12">
        <f t="shared" si="30"/>
        <v>0</v>
      </c>
      <c r="N56" s="12">
        <f t="shared" si="30"/>
        <v>0</v>
      </c>
      <c r="O56" s="12">
        <f t="shared" si="30"/>
        <v>0</v>
      </c>
      <c r="P56" s="12">
        <f t="shared" si="30"/>
        <v>0</v>
      </c>
      <c r="Q56" s="12">
        <f t="shared" si="30"/>
        <v>0</v>
      </c>
    </row>
    <row r="57" spans="1:17" x14ac:dyDescent="0.2">
      <c r="A57" s="89"/>
    </row>
    <row r="58" spans="1:17" x14ac:dyDescent="0.2">
      <c r="A58" s="89"/>
      <c r="B58" s="2" t="s">
        <v>118</v>
      </c>
      <c r="D58" s="39">
        <f>(D$15+2*D$18)+SQRT(POWER((D$16-2*D$20),2)+POWER((D$15+2*D$18),2)+4*POWER((D$21+D$17),2))</f>
        <v>6.324555320336759</v>
      </c>
      <c r="E58" s="39">
        <f t="shared" ref="E58:Q58" si="31">(E$15+2*E$18)+SQRT(POWER((E$16-2*E$20),2)+POWER((E$15+2*E$18),2)+4*POWER((E$21+E$17),2))</f>
        <v>8.2462112512353212</v>
      </c>
      <c r="F58" s="39">
        <f t="shared" si="31"/>
        <v>10.198039027185569</v>
      </c>
      <c r="G58" s="39">
        <f t="shared" si="31"/>
        <v>12.165525060596439</v>
      </c>
      <c r="H58" s="39">
        <f t="shared" si="31"/>
        <v>14.142135623730951</v>
      </c>
      <c r="I58" s="39">
        <f t="shared" si="31"/>
        <v>16.124515496597098</v>
      </c>
      <c r="J58" s="39">
        <f t="shared" si="31"/>
        <v>18.110770276274835</v>
      </c>
      <c r="K58" s="39">
        <f t="shared" si="31"/>
        <v>20.09975124224178</v>
      </c>
      <c r="L58" s="39">
        <f t="shared" si="31"/>
        <v>22.090722034374522</v>
      </c>
      <c r="M58" s="39">
        <f t="shared" si="31"/>
        <v>24.083189157584592</v>
      </c>
      <c r="N58" s="39">
        <f t="shared" si="31"/>
        <v>26.076809620810597</v>
      </c>
      <c r="O58" s="39">
        <f t="shared" si="31"/>
        <v>28.071337695236398</v>
      </c>
      <c r="P58" s="39">
        <f t="shared" si="31"/>
        <v>30.066592756745816</v>
      </c>
      <c r="Q58" s="39">
        <f t="shared" si="31"/>
        <v>32.062439083762797</v>
      </c>
    </row>
    <row r="59" spans="1:17" x14ac:dyDescent="0.2">
      <c r="A59" s="89"/>
      <c r="B59" s="2" t="s">
        <v>120</v>
      </c>
      <c r="D59" s="39">
        <f>(D$15-2*D$18)-SQRT(POWER((D$16-2*D$20),2)+POWER((D$15-2*D$18),2)+4*POWER((D$21+D$17),2))</f>
        <v>-6.324555320336759</v>
      </c>
      <c r="E59" s="39">
        <f t="shared" ref="E59:Q59" si="32">(E$15-2*E$18)-SQRT(POWER((E$16-2*E$20),2)+POWER((E$15-2*E$18),2)+4*POWER((E$21+E$17),2))</f>
        <v>-8.2462112512353212</v>
      </c>
      <c r="F59" s="39">
        <f t="shared" si="32"/>
        <v>-10.198039027185569</v>
      </c>
      <c r="G59" s="39">
        <f t="shared" si="32"/>
        <v>-12.165525060596439</v>
      </c>
      <c r="H59" s="39">
        <f t="shared" si="32"/>
        <v>-14.142135623730951</v>
      </c>
      <c r="I59" s="39">
        <f t="shared" si="32"/>
        <v>-16.124515496597098</v>
      </c>
      <c r="J59" s="39">
        <f t="shared" si="32"/>
        <v>-18.110770276274835</v>
      </c>
      <c r="K59" s="39">
        <f t="shared" si="32"/>
        <v>-20.09975124224178</v>
      </c>
      <c r="L59" s="39">
        <f t="shared" si="32"/>
        <v>-22.090722034374522</v>
      </c>
      <c r="M59" s="39">
        <f t="shared" si="32"/>
        <v>-24.083189157584592</v>
      </c>
      <c r="N59" s="39">
        <f t="shared" si="32"/>
        <v>-26.076809620810597</v>
      </c>
      <c r="O59" s="39">
        <f t="shared" si="32"/>
        <v>-28.071337695236398</v>
      </c>
      <c r="P59" s="39">
        <f t="shared" si="32"/>
        <v>-30.066592756745816</v>
      </c>
      <c r="Q59" s="39">
        <f t="shared" si="32"/>
        <v>-32.062439083762797</v>
      </c>
    </row>
    <row r="60" spans="1:17" x14ac:dyDescent="0.2">
      <c r="A60" s="89"/>
      <c r="B60" s="2" t="s">
        <v>119</v>
      </c>
      <c r="D60" s="39">
        <f>(D$15-2*D$18)-SQRT(POWER((D$16+2*D$20),2)+POWER((D$15-2*D$18),2)+4*POWER((D$21+D$17),2))</f>
        <v>-6.324555320336759</v>
      </c>
      <c r="E60" s="39">
        <f t="shared" ref="E60:Q60" si="33">(E$15-2*E$18)-SQRT(POWER((E$16+2*E$20),2)+POWER((E$15-2*E$18),2)+4*POWER((E$21+E$17),2))</f>
        <v>-8.2462112512353212</v>
      </c>
      <c r="F60" s="39">
        <f t="shared" si="33"/>
        <v>-10.198039027185569</v>
      </c>
      <c r="G60" s="39">
        <f t="shared" si="33"/>
        <v>-12.165525060596439</v>
      </c>
      <c r="H60" s="39">
        <f t="shared" si="33"/>
        <v>-14.142135623730951</v>
      </c>
      <c r="I60" s="39">
        <f t="shared" si="33"/>
        <v>-16.124515496597098</v>
      </c>
      <c r="J60" s="39">
        <f t="shared" si="33"/>
        <v>-18.110770276274835</v>
      </c>
      <c r="K60" s="39">
        <f t="shared" si="33"/>
        <v>-20.09975124224178</v>
      </c>
      <c r="L60" s="39">
        <f t="shared" si="33"/>
        <v>-22.090722034374522</v>
      </c>
      <c r="M60" s="39">
        <f t="shared" si="33"/>
        <v>-24.083189157584592</v>
      </c>
      <c r="N60" s="39">
        <f t="shared" si="33"/>
        <v>-26.076809620810597</v>
      </c>
      <c r="O60" s="39">
        <f t="shared" si="33"/>
        <v>-28.071337695236398</v>
      </c>
      <c r="P60" s="39">
        <f t="shared" si="33"/>
        <v>-30.066592756745816</v>
      </c>
      <c r="Q60" s="39">
        <f t="shared" si="33"/>
        <v>-32.062439083762797</v>
      </c>
    </row>
    <row r="61" spans="1:17" x14ac:dyDescent="0.2">
      <c r="A61" s="89"/>
      <c r="B61" s="2" t="s">
        <v>121</v>
      </c>
      <c r="D61" s="39">
        <f>(D$15+2*D$18)+SQRT(POWER((D$16+2*D$20),2)+POWER((D$15+2*D$18),2)+4*POWER((D$21+D$17),2))</f>
        <v>6.324555320336759</v>
      </c>
      <c r="E61" s="39">
        <f t="shared" ref="E61:Q61" si="34">(E$15+2*E$18)+SQRT(POWER((E$16+2*E$20),2)+POWER((E$15+2*E$18),2)+4*POWER((E$21+E$17),2))</f>
        <v>8.2462112512353212</v>
      </c>
      <c r="F61" s="39">
        <f t="shared" si="34"/>
        <v>10.198039027185569</v>
      </c>
      <c r="G61" s="39">
        <f t="shared" si="34"/>
        <v>12.165525060596439</v>
      </c>
      <c r="H61" s="39">
        <f t="shared" si="34"/>
        <v>14.142135623730951</v>
      </c>
      <c r="I61" s="39">
        <f t="shared" si="34"/>
        <v>16.124515496597098</v>
      </c>
      <c r="J61" s="39">
        <f t="shared" si="34"/>
        <v>18.110770276274835</v>
      </c>
      <c r="K61" s="39">
        <f t="shared" si="34"/>
        <v>20.09975124224178</v>
      </c>
      <c r="L61" s="39">
        <f t="shared" si="34"/>
        <v>22.090722034374522</v>
      </c>
      <c r="M61" s="39">
        <f t="shared" si="34"/>
        <v>24.083189157584592</v>
      </c>
      <c r="N61" s="39">
        <f t="shared" si="34"/>
        <v>26.076809620810597</v>
      </c>
      <c r="O61" s="39">
        <f t="shared" si="34"/>
        <v>28.071337695236398</v>
      </c>
      <c r="P61" s="39">
        <f t="shared" si="34"/>
        <v>30.066592756745816</v>
      </c>
      <c r="Q61" s="39">
        <f t="shared" si="34"/>
        <v>32.062439083762797</v>
      </c>
    </row>
    <row r="62" spans="1:17" x14ac:dyDescent="0.2">
      <c r="A62" s="89"/>
      <c r="B62" s="2" t="s">
        <v>38</v>
      </c>
      <c r="D62" s="12">
        <f t="shared" ref="D62:Q62" si="35">$C$10/4/PI()*LN(D58/D59*D60/D61)</f>
        <v>0</v>
      </c>
      <c r="E62" s="12">
        <f t="shared" si="35"/>
        <v>0</v>
      </c>
      <c r="F62" s="12">
        <f t="shared" si="35"/>
        <v>0</v>
      </c>
      <c r="G62" s="12">
        <f t="shared" si="35"/>
        <v>0</v>
      </c>
      <c r="H62" s="12">
        <f t="shared" si="35"/>
        <v>0</v>
      </c>
      <c r="I62" s="12">
        <f t="shared" si="35"/>
        <v>0</v>
      </c>
      <c r="J62" s="12">
        <f t="shared" si="35"/>
        <v>0</v>
      </c>
      <c r="K62" s="12">
        <f t="shared" si="35"/>
        <v>0</v>
      </c>
      <c r="L62" s="12">
        <f t="shared" si="35"/>
        <v>0</v>
      </c>
      <c r="M62" s="12">
        <f t="shared" si="35"/>
        <v>0</v>
      </c>
      <c r="N62" s="12">
        <f t="shared" si="35"/>
        <v>0</v>
      </c>
      <c r="O62" s="12">
        <f t="shared" si="35"/>
        <v>0</v>
      </c>
      <c r="P62" s="12">
        <f t="shared" si="35"/>
        <v>0</v>
      </c>
      <c r="Q62" s="12">
        <f t="shared" si="35"/>
        <v>0</v>
      </c>
    </row>
    <row r="63" spans="1:17" ht="15" x14ac:dyDescent="0.25">
      <c r="A63" s="89"/>
      <c r="B63" s="2" t="s">
        <v>123</v>
      </c>
      <c r="D63" s="40">
        <f t="shared" ref="D63:Q63" si="36">(D56-D62)/10</f>
        <v>0</v>
      </c>
      <c r="E63" s="40">
        <f t="shared" si="36"/>
        <v>0</v>
      </c>
      <c r="F63" s="40">
        <f t="shared" si="36"/>
        <v>0</v>
      </c>
      <c r="G63" s="40">
        <f t="shared" si="36"/>
        <v>0</v>
      </c>
      <c r="H63" s="40">
        <f t="shared" si="36"/>
        <v>0</v>
      </c>
      <c r="I63" s="40">
        <f t="shared" si="36"/>
        <v>0</v>
      </c>
      <c r="J63" s="40">
        <f t="shared" si="36"/>
        <v>0</v>
      </c>
      <c r="K63" s="40">
        <f t="shared" si="36"/>
        <v>0</v>
      </c>
      <c r="L63" s="40">
        <f t="shared" si="36"/>
        <v>0</v>
      </c>
      <c r="M63" s="40">
        <f t="shared" si="36"/>
        <v>0</v>
      </c>
      <c r="N63" s="40">
        <f t="shared" si="36"/>
        <v>0</v>
      </c>
      <c r="O63" s="40">
        <f t="shared" si="36"/>
        <v>0</v>
      </c>
      <c r="P63" s="40">
        <f t="shared" si="36"/>
        <v>0</v>
      </c>
      <c r="Q63" s="40">
        <f t="shared" si="36"/>
        <v>0</v>
      </c>
    </row>
  </sheetData>
  <sheetProtection password="8D70" sheet="1" objects="1" scenarios="1" selectLockedCells="1"/>
  <mergeCells count="2">
    <mergeCell ref="A38:A49"/>
    <mergeCell ref="A52:A63"/>
  </mergeCells>
  <phoneticPr fontId="3"/>
  <pageMargins left="0.75" right="0.75" top="1" bottom="1" header="0.51200000000000001" footer="0.5120000000000000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topLeftCell="A50" workbookViewId="0">
      <selection activeCell="C54" sqref="C54"/>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8</v>
      </c>
    </row>
    <row r="3" spans="2:17" x14ac:dyDescent="0.2">
      <c r="B3" s="2" t="s">
        <v>0</v>
      </c>
    </row>
    <row r="4" spans="2:17" x14ac:dyDescent="0.2">
      <c r="B4" s="2" t="s">
        <v>36</v>
      </c>
    </row>
    <row r="5" spans="2:17" x14ac:dyDescent="0.2">
      <c r="F5" s="5"/>
    </row>
    <row r="6" spans="2:17" x14ac:dyDescent="0.2">
      <c r="F6" s="5"/>
    </row>
    <row r="7" spans="2:17" x14ac:dyDescent="0.2">
      <c r="F7" s="5"/>
    </row>
    <row r="8" spans="2:17" x14ac:dyDescent="0.2">
      <c r="B8" s="2" t="s">
        <v>63</v>
      </c>
      <c r="F8" s="5"/>
    </row>
    <row r="9" spans="2:17" x14ac:dyDescent="0.2">
      <c r="F9" s="5"/>
    </row>
    <row r="10" spans="2:17" x14ac:dyDescent="0.2">
      <c r="B10" s="4" t="s">
        <v>6</v>
      </c>
      <c r="C10" s="6">
        <f>全体計算シート!I13</f>
        <v>0</v>
      </c>
      <c r="F10" s="5"/>
    </row>
    <row r="11" spans="2:17" ht="16.5" x14ac:dyDescent="0.2">
      <c r="B11" s="5" t="s">
        <v>64</v>
      </c>
      <c r="C11" s="6">
        <f>全体計算シート!I10</f>
        <v>0</v>
      </c>
      <c r="F11" s="5"/>
    </row>
    <row r="12" spans="2:17" ht="16.5" x14ac:dyDescent="0.2">
      <c r="B12" s="7" t="s">
        <v>65</v>
      </c>
      <c r="C12" s="6">
        <f>全体計算シート!I11</f>
        <v>0</v>
      </c>
      <c r="F12" s="5"/>
    </row>
    <row r="13" spans="2:17" ht="16.5" x14ac:dyDescent="0.2">
      <c r="B13" s="7" t="s">
        <v>66</v>
      </c>
      <c r="C13" s="6">
        <f>全体計算シート!I12</f>
        <v>0</v>
      </c>
      <c r="F13" s="5"/>
    </row>
    <row r="14" spans="2:17" x14ac:dyDescent="0.2">
      <c r="B14" s="4"/>
      <c r="C14" s="8"/>
      <c r="F14" s="5"/>
    </row>
    <row r="15" spans="2:17" x14ac:dyDescent="0.2">
      <c r="B15" s="5" t="s">
        <v>67</v>
      </c>
      <c r="C15" s="6">
        <f>全体計算シート!I14</f>
        <v>0</v>
      </c>
      <c r="D15" s="9">
        <f t="shared" ref="D15:Q17" si="0">$C15</f>
        <v>0</v>
      </c>
      <c r="E15" s="9">
        <f t="shared" si="0"/>
        <v>0</v>
      </c>
      <c r="F15" s="9">
        <f t="shared" si="0"/>
        <v>0</v>
      </c>
      <c r="G15" s="9">
        <f t="shared" si="0"/>
        <v>0</v>
      </c>
      <c r="H15" s="9">
        <f t="shared" si="0"/>
        <v>0</v>
      </c>
      <c r="I15" s="9">
        <f t="shared" si="0"/>
        <v>0</v>
      </c>
      <c r="J15" s="9">
        <f t="shared" si="0"/>
        <v>0</v>
      </c>
      <c r="K15" s="9">
        <f t="shared" si="0"/>
        <v>0</v>
      </c>
      <c r="L15" s="9">
        <f t="shared" si="0"/>
        <v>0</v>
      </c>
      <c r="M15" s="9">
        <f t="shared" si="0"/>
        <v>0</v>
      </c>
      <c r="N15" s="9">
        <f t="shared" si="0"/>
        <v>0</v>
      </c>
      <c r="O15" s="9">
        <f t="shared" si="0"/>
        <v>0</v>
      </c>
      <c r="P15" s="9">
        <f t="shared" si="0"/>
        <v>0</v>
      </c>
      <c r="Q15" s="9">
        <f t="shared" si="0"/>
        <v>0</v>
      </c>
    </row>
    <row r="16" spans="2:17" x14ac:dyDescent="0.2">
      <c r="B16" s="5" t="s">
        <v>40</v>
      </c>
      <c r="C16" s="6">
        <f>全体計算シート!I15</f>
        <v>0</v>
      </c>
      <c r="D16" s="9">
        <f t="shared" si="0"/>
        <v>0</v>
      </c>
      <c r="E16" s="9">
        <f t="shared" si="0"/>
        <v>0</v>
      </c>
      <c r="F16" s="9">
        <f t="shared" si="0"/>
        <v>0</v>
      </c>
      <c r="G16" s="9">
        <f t="shared" si="0"/>
        <v>0</v>
      </c>
      <c r="H16" s="9">
        <f t="shared" si="0"/>
        <v>0</v>
      </c>
      <c r="I16" s="9">
        <f t="shared" si="0"/>
        <v>0</v>
      </c>
      <c r="J16" s="9">
        <f t="shared" si="0"/>
        <v>0</v>
      </c>
      <c r="K16" s="9">
        <f t="shared" si="0"/>
        <v>0</v>
      </c>
      <c r="L16" s="9">
        <f t="shared" si="0"/>
        <v>0</v>
      </c>
      <c r="M16" s="9">
        <f t="shared" si="0"/>
        <v>0</v>
      </c>
      <c r="N16" s="9">
        <f t="shared" si="0"/>
        <v>0</v>
      </c>
      <c r="O16" s="9">
        <f t="shared" si="0"/>
        <v>0</v>
      </c>
      <c r="P16" s="9">
        <f t="shared" si="0"/>
        <v>0</v>
      </c>
      <c r="Q16" s="9">
        <f t="shared" si="0"/>
        <v>0</v>
      </c>
    </row>
    <row r="17" spans="2:17" x14ac:dyDescent="0.2">
      <c r="B17" s="5" t="s">
        <v>68</v>
      </c>
      <c r="C17" s="6">
        <f>全体計算シート!I16</f>
        <v>0</v>
      </c>
      <c r="D17" s="9">
        <f t="shared" si="0"/>
        <v>0</v>
      </c>
      <c r="E17" s="9">
        <f t="shared" si="0"/>
        <v>0</v>
      </c>
      <c r="F17" s="9">
        <f t="shared" si="0"/>
        <v>0</v>
      </c>
      <c r="G17" s="9">
        <f t="shared" si="0"/>
        <v>0</v>
      </c>
      <c r="H17" s="9">
        <f t="shared" si="0"/>
        <v>0</v>
      </c>
      <c r="I17" s="9">
        <f t="shared" si="0"/>
        <v>0</v>
      </c>
      <c r="J17" s="9">
        <f t="shared" si="0"/>
        <v>0</v>
      </c>
      <c r="K17" s="9">
        <f t="shared" si="0"/>
        <v>0</v>
      </c>
      <c r="L17" s="9">
        <f t="shared" si="0"/>
        <v>0</v>
      </c>
      <c r="M17" s="9">
        <f t="shared" si="0"/>
        <v>0</v>
      </c>
      <c r="N17" s="9">
        <f t="shared" si="0"/>
        <v>0</v>
      </c>
      <c r="O17" s="9">
        <f t="shared" si="0"/>
        <v>0</v>
      </c>
      <c r="P17" s="9">
        <f t="shared" si="0"/>
        <v>0</v>
      </c>
      <c r="Q17" s="9">
        <f t="shared" si="0"/>
        <v>0</v>
      </c>
    </row>
    <row r="18" spans="2:17" x14ac:dyDescent="0.2">
      <c r="B18" s="5" t="s">
        <v>7</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2:17" x14ac:dyDescent="0.2">
      <c r="B19" s="2" t="s">
        <v>1</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2:17" x14ac:dyDescent="0.2">
      <c r="D20" s="9">
        <f t="shared" ref="D20:Q20" si="2">D19-$C12</f>
        <v>3</v>
      </c>
      <c r="E20" s="9">
        <f t="shared" si="2"/>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2:17" x14ac:dyDescent="0.2">
      <c r="B21" s="5" t="s">
        <v>37</v>
      </c>
      <c r="C21" s="6">
        <f>全体計算シート!C26</f>
        <v>1</v>
      </c>
      <c r="D21" s="9">
        <f t="shared" ref="D21:Q21" si="3">$C21-$C13</f>
        <v>1</v>
      </c>
      <c r="E21" s="9">
        <f t="shared" si="3"/>
        <v>1</v>
      </c>
      <c r="F21" s="9">
        <f t="shared" si="3"/>
        <v>1</v>
      </c>
      <c r="G21" s="9">
        <f t="shared" si="3"/>
        <v>1</v>
      </c>
      <c r="H21" s="9">
        <f t="shared" si="3"/>
        <v>1</v>
      </c>
      <c r="I21" s="9">
        <f t="shared" si="3"/>
        <v>1</v>
      </c>
      <c r="J21" s="9">
        <f t="shared" si="3"/>
        <v>1</v>
      </c>
      <c r="K21" s="9">
        <f t="shared" si="3"/>
        <v>1</v>
      </c>
      <c r="L21" s="9">
        <f t="shared" si="3"/>
        <v>1</v>
      </c>
      <c r="M21" s="9">
        <f t="shared" si="3"/>
        <v>1</v>
      </c>
      <c r="N21" s="9">
        <f t="shared" si="3"/>
        <v>1</v>
      </c>
      <c r="O21" s="9">
        <f t="shared" si="3"/>
        <v>1</v>
      </c>
      <c r="P21" s="9">
        <f t="shared" si="3"/>
        <v>1</v>
      </c>
      <c r="Q21" s="9">
        <f t="shared" si="3"/>
        <v>1</v>
      </c>
    </row>
    <row r="23" spans="2:17" x14ac:dyDescent="0.2">
      <c r="B23" s="10" t="s">
        <v>2</v>
      </c>
      <c r="C23" s="10"/>
      <c r="D23" s="11">
        <f t="shared" ref="D23:Q23" si="4">ATAN(($D$15-2*D$18)*($D$16-2*D$20)/(2*D$21*SQRT(POWER(($D$15-2*D$18),2)+POWER(($D$16-2*D$20),2)+4*POWER(D$21,2))))</f>
        <v>0</v>
      </c>
      <c r="E23" s="11">
        <f t="shared" si="4"/>
        <v>0</v>
      </c>
      <c r="F23" s="11">
        <f t="shared" si="4"/>
        <v>0</v>
      </c>
      <c r="G23" s="11">
        <f t="shared" si="4"/>
        <v>0</v>
      </c>
      <c r="H23" s="11">
        <f t="shared" si="4"/>
        <v>0</v>
      </c>
      <c r="I23" s="11">
        <f t="shared" si="4"/>
        <v>0</v>
      </c>
      <c r="J23" s="11">
        <f t="shared" si="4"/>
        <v>0</v>
      </c>
      <c r="K23" s="11">
        <f t="shared" si="4"/>
        <v>0</v>
      </c>
      <c r="L23" s="11">
        <f t="shared" si="4"/>
        <v>0</v>
      </c>
      <c r="M23" s="11">
        <f t="shared" si="4"/>
        <v>0</v>
      </c>
      <c r="N23" s="11">
        <f t="shared" si="4"/>
        <v>0</v>
      </c>
      <c r="O23" s="11">
        <f t="shared" si="4"/>
        <v>0</v>
      </c>
      <c r="P23" s="11">
        <f t="shared" si="4"/>
        <v>0</v>
      </c>
      <c r="Q23" s="11">
        <f t="shared" si="4"/>
        <v>0</v>
      </c>
    </row>
    <row r="24" spans="2:17" x14ac:dyDescent="0.2">
      <c r="B24" s="10" t="s">
        <v>3</v>
      </c>
      <c r="C24" s="10"/>
      <c r="D24" s="11">
        <f t="shared" ref="D24:Q24" si="5">ATAN(($D$15+2*D$18)*($D$16-2*D$20)/(2*D$21*SQRT(POWER(($D$15+2*D$18),2)+POWER(($D$16-2*D$20),2)+4*POWER(D$21,2))))</f>
        <v>0</v>
      </c>
      <c r="E24" s="11">
        <f t="shared" si="5"/>
        <v>0</v>
      </c>
      <c r="F24" s="11">
        <f t="shared" si="5"/>
        <v>0</v>
      </c>
      <c r="G24" s="11">
        <f t="shared" si="5"/>
        <v>0</v>
      </c>
      <c r="H24" s="11">
        <f t="shared" si="5"/>
        <v>0</v>
      </c>
      <c r="I24" s="11">
        <f t="shared" si="5"/>
        <v>0</v>
      </c>
      <c r="J24" s="11">
        <f t="shared" si="5"/>
        <v>0</v>
      </c>
      <c r="K24" s="11">
        <f t="shared" si="5"/>
        <v>0</v>
      </c>
      <c r="L24" s="11">
        <f t="shared" si="5"/>
        <v>0</v>
      </c>
      <c r="M24" s="11">
        <f t="shared" si="5"/>
        <v>0</v>
      </c>
      <c r="N24" s="11">
        <f t="shared" si="5"/>
        <v>0</v>
      </c>
      <c r="O24" s="11">
        <f t="shared" si="5"/>
        <v>0</v>
      </c>
      <c r="P24" s="11">
        <f t="shared" si="5"/>
        <v>0</v>
      </c>
      <c r="Q24" s="11">
        <f t="shared" si="5"/>
        <v>0</v>
      </c>
    </row>
    <row r="25" spans="2:17" x14ac:dyDescent="0.2">
      <c r="B25" s="10" t="s">
        <v>4</v>
      </c>
      <c r="C25" s="10"/>
      <c r="D25" s="11">
        <f t="shared" ref="D25:Q25" si="6">ATAN(($D$15-2*D$18)*($D$16+2*D$20)/(2*D$21*SQRT(POWER(($D$15-2*D$18),2)+POWER(($D$16+2*D$20),2)+4*POWER(D$21,2))))</f>
        <v>0</v>
      </c>
      <c r="E25" s="11">
        <f t="shared" si="6"/>
        <v>0</v>
      </c>
      <c r="F25" s="11">
        <f t="shared" si="6"/>
        <v>0</v>
      </c>
      <c r="G25" s="11">
        <f t="shared" si="6"/>
        <v>0</v>
      </c>
      <c r="H25" s="11">
        <f t="shared" si="6"/>
        <v>0</v>
      </c>
      <c r="I25" s="11">
        <f t="shared" si="6"/>
        <v>0</v>
      </c>
      <c r="J25" s="11">
        <f t="shared" si="6"/>
        <v>0</v>
      </c>
      <c r="K25" s="11">
        <f t="shared" si="6"/>
        <v>0</v>
      </c>
      <c r="L25" s="11">
        <f t="shared" si="6"/>
        <v>0</v>
      </c>
      <c r="M25" s="11">
        <f t="shared" si="6"/>
        <v>0</v>
      </c>
      <c r="N25" s="11">
        <f t="shared" si="6"/>
        <v>0</v>
      </c>
      <c r="O25" s="11">
        <f t="shared" si="6"/>
        <v>0</v>
      </c>
      <c r="P25" s="11">
        <f t="shared" si="6"/>
        <v>0</v>
      </c>
      <c r="Q25" s="11">
        <f t="shared" si="6"/>
        <v>0</v>
      </c>
    </row>
    <row r="26" spans="2:17" x14ac:dyDescent="0.2">
      <c r="B26" s="10" t="s">
        <v>5</v>
      </c>
      <c r="C26" s="10"/>
      <c r="D26" s="11">
        <f t="shared" ref="D26:Q26" si="7">ATAN(($D$15+2*D$18)*($D$16+2*D$20)/(2*$D$21*SQRT(POWER(($D$15+2*D$18),2)+POWER(($D$16+2*D$20),2)+4*POWER(D$21,2))))</f>
        <v>0</v>
      </c>
      <c r="E26" s="11">
        <f t="shared" si="7"/>
        <v>0</v>
      </c>
      <c r="F26" s="11">
        <f t="shared" si="7"/>
        <v>0</v>
      </c>
      <c r="G26" s="11">
        <f t="shared" si="7"/>
        <v>0</v>
      </c>
      <c r="H26" s="11">
        <f t="shared" si="7"/>
        <v>0</v>
      </c>
      <c r="I26" s="11">
        <f t="shared" si="7"/>
        <v>0</v>
      </c>
      <c r="J26" s="11">
        <f t="shared" si="7"/>
        <v>0</v>
      </c>
      <c r="K26" s="11">
        <f t="shared" si="7"/>
        <v>0</v>
      </c>
      <c r="L26" s="11">
        <f t="shared" si="7"/>
        <v>0</v>
      </c>
      <c r="M26" s="11">
        <f t="shared" si="7"/>
        <v>0</v>
      </c>
      <c r="N26" s="11">
        <f t="shared" si="7"/>
        <v>0</v>
      </c>
      <c r="O26" s="11">
        <f t="shared" si="7"/>
        <v>0</v>
      </c>
      <c r="P26" s="11">
        <f t="shared" si="7"/>
        <v>0</v>
      </c>
      <c r="Q26" s="11">
        <f t="shared" si="7"/>
        <v>0</v>
      </c>
    </row>
    <row r="27" spans="2:17" x14ac:dyDescent="0.2">
      <c r="B27" s="2" t="s">
        <v>38</v>
      </c>
      <c r="D27" s="12">
        <f t="shared" ref="D27:Q27" si="8">$C$10/4/PI()*SUM(D$23:D$26)</f>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12">
        <f t="shared" si="8"/>
        <v>0</v>
      </c>
      <c r="O27" s="12">
        <f t="shared" si="8"/>
        <v>0</v>
      </c>
      <c r="P27" s="12">
        <f t="shared" si="8"/>
        <v>0</v>
      </c>
      <c r="Q27" s="12">
        <f t="shared" si="8"/>
        <v>0</v>
      </c>
    </row>
    <row r="29" spans="2:17" x14ac:dyDescent="0.2">
      <c r="D29" s="11">
        <f t="shared" ref="D29:Q29" si="9">ATAN(($D$15-2*D$18)*($D$16-2*D$20)/(2*(D$21+D$17)*SQRT(POWER(($D$15-2*D$18),2)+POWER(($D$16-2*D$20),2)+4*POWER((D$21+D$17),2))))</f>
        <v>0</v>
      </c>
      <c r="E29" s="11">
        <f t="shared" si="9"/>
        <v>0</v>
      </c>
      <c r="F29" s="11">
        <f t="shared" si="9"/>
        <v>0</v>
      </c>
      <c r="G29" s="11">
        <f t="shared" si="9"/>
        <v>0</v>
      </c>
      <c r="H29" s="11">
        <f t="shared" si="9"/>
        <v>0</v>
      </c>
      <c r="I29" s="11">
        <f t="shared" si="9"/>
        <v>0</v>
      </c>
      <c r="J29" s="11">
        <f t="shared" si="9"/>
        <v>0</v>
      </c>
      <c r="K29" s="11">
        <f t="shared" si="9"/>
        <v>0</v>
      </c>
      <c r="L29" s="11">
        <f t="shared" si="9"/>
        <v>0</v>
      </c>
      <c r="M29" s="11">
        <f t="shared" si="9"/>
        <v>0</v>
      </c>
      <c r="N29" s="11">
        <f t="shared" si="9"/>
        <v>0</v>
      </c>
      <c r="O29" s="11">
        <f t="shared" si="9"/>
        <v>0</v>
      </c>
      <c r="P29" s="11">
        <f t="shared" si="9"/>
        <v>0</v>
      </c>
      <c r="Q29" s="11">
        <f t="shared" si="9"/>
        <v>0</v>
      </c>
    </row>
    <row r="30" spans="2:17" x14ac:dyDescent="0.2">
      <c r="D30" s="11">
        <f t="shared" ref="D30:Q30" si="10">ATAN(($D$15+2*D$18)*($D$16-2*D$20)/(2*(D$21+D$17)*SQRT(POWER(($D$15+2*D$18),2)+POWER(($D$16-2*D$20),2)+4*POWER(D$21+D$17,2))))</f>
        <v>0</v>
      </c>
      <c r="E30" s="11">
        <f t="shared" si="10"/>
        <v>0</v>
      </c>
      <c r="F30" s="11">
        <f t="shared" si="10"/>
        <v>0</v>
      </c>
      <c r="G30" s="11">
        <f t="shared" si="10"/>
        <v>0</v>
      </c>
      <c r="H30" s="11">
        <f t="shared" si="10"/>
        <v>0</v>
      </c>
      <c r="I30" s="11">
        <f t="shared" si="10"/>
        <v>0</v>
      </c>
      <c r="J30" s="11">
        <f t="shared" si="10"/>
        <v>0</v>
      </c>
      <c r="K30" s="11">
        <f t="shared" si="10"/>
        <v>0</v>
      </c>
      <c r="L30" s="11">
        <f t="shared" si="10"/>
        <v>0</v>
      </c>
      <c r="M30" s="11">
        <f t="shared" si="10"/>
        <v>0</v>
      </c>
      <c r="N30" s="11">
        <f t="shared" si="10"/>
        <v>0</v>
      </c>
      <c r="O30" s="11">
        <f t="shared" si="10"/>
        <v>0</v>
      </c>
      <c r="P30" s="11">
        <f t="shared" si="10"/>
        <v>0</v>
      </c>
      <c r="Q30" s="11">
        <f t="shared" si="10"/>
        <v>0</v>
      </c>
    </row>
    <row r="31" spans="2:17" x14ac:dyDescent="0.2">
      <c r="D31" s="11">
        <f t="shared" ref="D31:Q31" si="11">ATAN(($D$15-2*D$18)*($D$16+2*D$20)/(2*(D$21+D$17)*SQRT(POWER(($D$15-2*D$18),2)+POWER(($D$16+2*D$20),2)+4*POWER(D$21+D$17,2))))</f>
        <v>0</v>
      </c>
      <c r="E31" s="11">
        <f t="shared" si="11"/>
        <v>0</v>
      </c>
      <c r="F31" s="11">
        <f t="shared" si="11"/>
        <v>0</v>
      </c>
      <c r="G31" s="11">
        <f t="shared" si="11"/>
        <v>0</v>
      </c>
      <c r="H31" s="11">
        <f t="shared" si="11"/>
        <v>0</v>
      </c>
      <c r="I31" s="11">
        <f t="shared" si="11"/>
        <v>0</v>
      </c>
      <c r="J31" s="11">
        <f t="shared" si="11"/>
        <v>0</v>
      </c>
      <c r="K31" s="11">
        <f t="shared" si="11"/>
        <v>0</v>
      </c>
      <c r="L31" s="11">
        <f t="shared" si="11"/>
        <v>0</v>
      </c>
      <c r="M31" s="11">
        <f t="shared" si="11"/>
        <v>0</v>
      </c>
      <c r="N31" s="11">
        <f t="shared" si="11"/>
        <v>0</v>
      </c>
      <c r="O31" s="11">
        <f t="shared" si="11"/>
        <v>0</v>
      </c>
      <c r="P31" s="11">
        <f t="shared" si="11"/>
        <v>0</v>
      </c>
      <c r="Q31" s="11">
        <f t="shared" si="11"/>
        <v>0</v>
      </c>
    </row>
    <row r="32" spans="2:17" x14ac:dyDescent="0.2">
      <c r="D32" s="11">
        <f t="shared" ref="D32:Q32" si="12">ATAN(($D$15+2*D$18)*($D$16+2*D$20)/(2*($D$21+D$17)*SQRT(POWER(($D$15+2*D$18),2)+POWER(($D$16+2*D$20),2)+4*POWER(D$21+D$17,2))))</f>
        <v>0</v>
      </c>
      <c r="E32" s="11">
        <f t="shared" si="12"/>
        <v>0</v>
      </c>
      <c r="F32" s="11">
        <f t="shared" si="12"/>
        <v>0</v>
      </c>
      <c r="G32" s="11">
        <f t="shared" si="12"/>
        <v>0</v>
      </c>
      <c r="H32" s="11">
        <f t="shared" si="12"/>
        <v>0</v>
      </c>
      <c r="I32" s="11">
        <f t="shared" si="12"/>
        <v>0</v>
      </c>
      <c r="J32" s="11">
        <f t="shared" si="12"/>
        <v>0</v>
      </c>
      <c r="K32" s="11">
        <f t="shared" si="12"/>
        <v>0</v>
      </c>
      <c r="L32" s="11">
        <f t="shared" si="12"/>
        <v>0</v>
      </c>
      <c r="M32" s="11">
        <f t="shared" si="12"/>
        <v>0</v>
      </c>
      <c r="N32" s="11">
        <f t="shared" si="12"/>
        <v>0</v>
      </c>
      <c r="O32" s="11">
        <f t="shared" si="12"/>
        <v>0</v>
      </c>
      <c r="P32" s="11">
        <f t="shared" si="12"/>
        <v>0</v>
      </c>
      <c r="Q32" s="11">
        <f t="shared" si="12"/>
        <v>0</v>
      </c>
    </row>
    <row r="33" spans="1:17" x14ac:dyDescent="0.2">
      <c r="B33" s="2" t="s">
        <v>39</v>
      </c>
      <c r="D33" s="12">
        <f t="shared" ref="D33:Q33" si="13">$C$10/4/PI()*SUM(D$29:D$32)</f>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12">
        <f t="shared" si="13"/>
        <v>0</v>
      </c>
      <c r="O33" s="12">
        <f t="shared" si="13"/>
        <v>0</v>
      </c>
      <c r="P33" s="12">
        <f t="shared" si="13"/>
        <v>0</v>
      </c>
      <c r="Q33" s="12">
        <f t="shared" si="13"/>
        <v>0</v>
      </c>
    </row>
    <row r="34" spans="1:17" ht="15" x14ac:dyDescent="0.25">
      <c r="B34" s="5" t="s">
        <v>9</v>
      </c>
      <c r="D34" s="13">
        <f t="shared" ref="D34:Q34" si="14">(D27-D33)/10</f>
        <v>0</v>
      </c>
      <c r="E34" s="13">
        <f t="shared" si="14"/>
        <v>0</v>
      </c>
      <c r="F34" s="13">
        <f t="shared" si="14"/>
        <v>0</v>
      </c>
      <c r="G34" s="13">
        <f t="shared" si="14"/>
        <v>0</v>
      </c>
      <c r="H34" s="13">
        <f t="shared" si="14"/>
        <v>0</v>
      </c>
      <c r="I34" s="13">
        <f t="shared" si="14"/>
        <v>0</v>
      </c>
      <c r="J34" s="13">
        <f t="shared" si="14"/>
        <v>0</v>
      </c>
      <c r="K34" s="13">
        <f t="shared" si="14"/>
        <v>0</v>
      </c>
      <c r="L34" s="13">
        <f t="shared" si="14"/>
        <v>0</v>
      </c>
      <c r="M34" s="13">
        <f t="shared" si="14"/>
        <v>0</v>
      </c>
      <c r="N34" s="13">
        <f t="shared" si="14"/>
        <v>0</v>
      </c>
      <c r="O34" s="13">
        <f t="shared" si="14"/>
        <v>0</v>
      </c>
      <c r="P34" s="13">
        <f t="shared" si="14"/>
        <v>0</v>
      </c>
      <c r="Q34" s="13">
        <f t="shared" si="14"/>
        <v>0</v>
      </c>
    </row>
    <row r="38" spans="1:17" x14ac:dyDescent="0.2">
      <c r="A38" s="89" t="s">
        <v>122</v>
      </c>
      <c r="B38" s="2" t="s">
        <v>118</v>
      </c>
      <c r="D38" s="39">
        <f>(D$16+2*D$20)+SQRT(POWER((D$16+2*D$20),2)+POWER((D$15-2*D$18),2)+4*POWER(D$21,2))</f>
        <v>12.32455532033676</v>
      </c>
      <c r="E38" s="39">
        <f t="shared" ref="E38:Q38" si="15">(E$16+2*E$20)+SQRT(POWER((E$16+2*E$20),2)+POWER((E$15-2*E$18),2)+4*POWER(E$21,2))</f>
        <v>16.246211251235323</v>
      </c>
      <c r="F38" s="39">
        <f t="shared" si="15"/>
        <v>20.198039027185569</v>
      </c>
      <c r="G38" s="39">
        <f t="shared" si="15"/>
        <v>24.165525060596437</v>
      </c>
      <c r="H38" s="39">
        <f t="shared" si="15"/>
        <v>28.142135623730951</v>
      </c>
      <c r="I38" s="39">
        <f t="shared" si="15"/>
        <v>32.124515496597098</v>
      </c>
      <c r="J38" s="39">
        <f t="shared" si="15"/>
        <v>36.110770276274835</v>
      </c>
      <c r="K38" s="39">
        <f t="shared" si="15"/>
        <v>40.09975124224178</v>
      </c>
      <c r="L38" s="39">
        <f t="shared" si="15"/>
        <v>44.090722034374522</v>
      </c>
      <c r="M38" s="39">
        <f t="shared" si="15"/>
        <v>48.083189157584592</v>
      </c>
      <c r="N38" s="39">
        <f t="shared" si="15"/>
        <v>52.076809620810593</v>
      </c>
      <c r="O38" s="39">
        <f t="shared" si="15"/>
        <v>56.071337695236394</v>
      </c>
      <c r="P38" s="39">
        <f t="shared" si="15"/>
        <v>60.06659275674582</v>
      </c>
      <c r="Q38" s="39">
        <f t="shared" si="15"/>
        <v>64.062439083762797</v>
      </c>
    </row>
    <row r="39" spans="1:17" x14ac:dyDescent="0.2">
      <c r="A39" s="89"/>
      <c r="B39" s="2" t="s">
        <v>120</v>
      </c>
      <c r="D39" s="39">
        <f>(D$16-2*D$20)-SQRT(POWER((D$16-2*D$20),2)+POWER((D$15-2*D$18),2)+4*POWER(D$21,2))</f>
        <v>-12.32455532033676</v>
      </c>
      <c r="E39" s="39">
        <f t="shared" ref="E39:Q39" si="16">(E$16-2*E$20)-SQRT(POWER((E$16-2*E$20),2)+POWER((E$15-2*E$18),2)+4*POWER(E$21,2))</f>
        <v>-16.246211251235323</v>
      </c>
      <c r="F39" s="39">
        <f t="shared" si="16"/>
        <v>-20.198039027185569</v>
      </c>
      <c r="G39" s="39">
        <f t="shared" si="16"/>
        <v>-24.165525060596437</v>
      </c>
      <c r="H39" s="39">
        <f t="shared" si="16"/>
        <v>-28.142135623730951</v>
      </c>
      <c r="I39" s="39">
        <f t="shared" si="16"/>
        <v>-32.124515496597098</v>
      </c>
      <c r="J39" s="39">
        <f t="shared" si="16"/>
        <v>-36.110770276274835</v>
      </c>
      <c r="K39" s="39">
        <f t="shared" si="16"/>
        <v>-40.09975124224178</v>
      </c>
      <c r="L39" s="39">
        <f t="shared" si="16"/>
        <v>-44.090722034374522</v>
      </c>
      <c r="M39" s="39">
        <f t="shared" si="16"/>
        <v>-48.083189157584592</v>
      </c>
      <c r="N39" s="39">
        <f t="shared" si="16"/>
        <v>-52.076809620810593</v>
      </c>
      <c r="O39" s="39">
        <f t="shared" si="16"/>
        <v>-56.071337695236394</v>
      </c>
      <c r="P39" s="39">
        <f t="shared" si="16"/>
        <v>-60.06659275674582</v>
      </c>
      <c r="Q39" s="39">
        <f t="shared" si="16"/>
        <v>-64.062439083762797</v>
      </c>
    </row>
    <row r="40" spans="1:17" x14ac:dyDescent="0.2">
      <c r="A40" s="89"/>
      <c r="B40" s="2" t="s">
        <v>119</v>
      </c>
      <c r="D40" s="39">
        <f>(D$16-2*D$20)-SQRT(POWER((D$16-2*D$20),2)+POWER((D$15+2*D$18),2)+4*POWER(D$21,2))</f>
        <v>-12.32455532033676</v>
      </c>
      <c r="E40" s="39">
        <f t="shared" ref="E40:Q40" si="17">(E$16-2*E$20)-SQRT(POWER((E$16-2*E$20),2)+POWER((E$15+2*E$18),2)+4*POWER(E$21,2))</f>
        <v>-16.246211251235323</v>
      </c>
      <c r="F40" s="39">
        <f t="shared" si="17"/>
        <v>-20.198039027185569</v>
      </c>
      <c r="G40" s="39">
        <f t="shared" si="17"/>
        <v>-24.165525060596437</v>
      </c>
      <c r="H40" s="39">
        <f t="shared" si="17"/>
        <v>-28.142135623730951</v>
      </c>
      <c r="I40" s="39">
        <f t="shared" si="17"/>
        <v>-32.124515496597098</v>
      </c>
      <c r="J40" s="39">
        <f t="shared" si="17"/>
        <v>-36.110770276274835</v>
      </c>
      <c r="K40" s="39">
        <f t="shared" si="17"/>
        <v>-40.09975124224178</v>
      </c>
      <c r="L40" s="39">
        <f t="shared" si="17"/>
        <v>-44.090722034374522</v>
      </c>
      <c r="M40" s="39">
        <f t="shared" si="17"/>
        <v>-48.083189157584592</v>
      </c>
      <c r="N40" s="39">
        <f t="shared" si="17"/>
        <v>-52.076809620810593</v>
      </c>
      <c r="O40" s="39">
        <f t="shared" si="17"/>
        <v>-56.071337695236394</v>
      </c>
      <c r="P40" s="39">
        <f t="shared" si="17"/>
        <v>-60.06659275674582</v>
      </c>
      <c r="Q40" s="39">
        <f t="shared" si="17"/>
        <v>-64.062439083762797</v>
      </c>
    </row>
    <row r="41" spans="1:17" x14ac:dyDescent="0.2">
      <c r="A41" s="89"/>
      <c r="B41" s="2" t="s">
        <v>121</v>
      </c>
      <c r="D41" s="39">
        <f>(D$16+2*D$20)+SQRT(POWER((D$16+2*D$20),2)+POWER((D$15+2*D$18),2)+4*POWER(D$21,2))</f>
        <v>12.32455532033676</v>
      </c>
      <c r="E41" s="39">
        <f t="shared" ref="E41:Q41" si="18">(E$16+2*E$20)+SQRT(POWER((E$16+2*E$20),2)+POWER((E$15+2*E$18),2)+4*POWER(E$21,2))</f>
        <v>16.246211251235323</v>
      </c>
      <c r="F41" s="39">
        <f t="shared" si="18"/>
        <v>20.198039027185569</v>
      </c>
      <c r="G41" s="39">
        <f t="shared" si="18"/>
        <v>24.165525060596437</v>
      </c>
      <c r="H41" s="39">
        <f t="shared" si="18"/>
        <v>28.142135623730951</v>
      </c>
      <c r="I41" s="39">
        <f t="shared" si="18"/>
        <v>32.124515496597098</v>
      </c>
      <c r="J41" s="39">
        <f t="shared" si="18"/>
        <v>36.110770276274835</v>
      </c>
      <c r="K41" s="39">
        <f t="shared" si="18"/>
        <v>40.09975124224178</v>
      </c>
      <c r="L41" s="39">
        <f t="shared" si="18"/>
        <v>44.090722034374522</v>
      </c>
      <c r="M41" s="39">
        <f t="shared" si="18"/>
        <v>48.083189157584592</v>
      </c>
      <c r="N41" s="39">
        <f t="shared" si="18"/>
        <v>52.076809620810593</v>
      </c>
      <c r="O41" s="39">
        <f t="shared" si="18"/>
        <v>56.071337695236394</v>
      </c>
      <c r="P41" s="39">
        <f t="shared" si="18"/>
        <v>60.06659275674582</v>
      </c>
      <c r="Q41" s="39">
        <f t="shared" si="18"/>
        <v>64.062439083762797</v>
      </c>
    </row>
    <row r="42" spans="1:17" x14ac:dyDescent="0.2">
      <c r="A42" s="89"/>
      <c r="B42" s="2" t="s">
        <v>38</v>
      </c>
      <c r="D42" s="12">
        <f>$C$10/4/PI()*LN(D38/D39*D40/D41)</f>
        <v>0</v>
      </c>
      <c r="E42" s="12">
        <f t="shared" ref="E42:Q42" si="19">$C$10/4/PI()*LN(E38/E39*E40/E41)</f>
        <v>0</v>
      </c>
      <c r="F42" s="12">
        <f t="shared" si="19"/>
        <v>0</v>
      </c>
      <c r="G42" s="12">
        <f t="shared" si="19"/>
        <v>0</v>
      </c>
      <c r="H42" s="12">
        <f t="shared" si="19"/>
        <v>0</v>
      </c>
      <c r="I42" s="12">
        <f t="shared" si="19"/>
        <v>0</v>
      </c>
      <c r="J42" s="12">
        <f t="shared" si="19"/>
        <v>0</v>
      </c>
      <c r="K42" s="12">
        <f t="shared" si="19"/>
        <v>0</v>
      </c>
      <c r="L42" s="12">
        <f t="shared" si="19"/>
        <v>0</v>
      </c>
      <c r="M42" s="12">
        <f t="shared" si="19"/>
        <v>0</v>
      </c>
      <c r="N42" s="12">
        <f t="shared" si="19"/>
        <v>0</v>
      </c>
      <c r="O42" s="12">
        <f t="shared" si="19"/>
        <v>0</v>
      </c>
      <c r="P42" s="12">
        <f t="shared" si="19"/>
        <v>0</v>
      </c>
      <c r="Q42" s="12">
        <f t="shared" si="19"/>
        <v>0</v>
      </c>
    </row>
    <row r="43" spans="1:17" x14ac:dyDescent="0.2">
      <c r="A43" s="89"/>
    </row>
    <row r="44" spans="1:17" x14ac:dyDescent="0.2">
      <c r="A44" s="89"/>
      <c r="B44" s="2" t="s">
        <v>118</v>
      </c>
      <c r="D44" s="39">
        <f>(D$16+2*D$20)+SQRT(POWER((D$16+2*D$20),2)+POWER((D$15-2*D$18),2)+4*POWER((D$21+D$17),2))</f>
        <v>12.32455532033676</v>
      </c>
      <c r="E44" s="39">
        <f t="shared" ref="E44:Q44" si="20">(E$16+2*E$20)+SQRT(POWER((E$16+2*E$20),2)+POWER((E$15-2*E$18),2)+4*POWER((E$21+E$17),2))</f>
        <v>16.246211251235323</v>
      </c>
      <c r="F44" s="39">
        <f t="shared" si="20"/>
        <v>20.198039027185569</v>
      </c>
      <c r="G44" s="39">
        <f t="shared" si="20"/>
        <v>24.165525060596437</v>
      </c>
      <c r="H44" s="39">
        <f t="shared" si="20"/>
        <v>28.142135623730951</v>
      </c>
      <c r="I44" s="39">
        <f t="shared" si="20"/>
        <v>32.124515496597098</v>
      </c>
      <c r="J44" s="39">
        <f t="shared" si="20"/>
        <v>36.110770276274835</v>
      </c>
      <c r="K44" s="39">
        <f t="shared" si="20"/>
        <v>40.09975124224178</v>
      </c>
      <c r="L44" s="39">
        <f t="shared" si="20"/>
        <v>44.090722034374522</v>
      </c>
      <c r="M44" s="39">
        <f t="shared" si="20"/>
        <v>48.083189157584592</v>
      </c>
      <c r="N44" s="39">
        <f t="shared" si="20"/>
        <v>52.076809620810593</v>
      </c>
      <c r="O44" s="39">
        <f t="shared" si="20"/>
        <v>56.071337695236394</v>
      </c>
      <c r="P44" s="39">
        <f t="shared" si="20"/>
        <v>60.06659275674582</v>
      </c>
      <c r="Q44" s="39">
        <f t="shared" si="20"/>
        <v>64.062439083762797</v>
      </c>
    </row>
    <row r="45" spans="1:17" x14ac:dyDescent="0.2">
      <c r="A45" s="89"/>
      <c r="B45" s="2" t="s">
        <v>120</v>
      </c>
      <c r="D45" s="39">
        <f>(D$16-2*D$20)-SQRT(POWER((D$16-2*D$20),2)+POWER((D$15-2*D$18),2)+4*POWER((D$21+D$17),2))</f>
        <v>-12.32455532033676</v>
      </c>
      <c r="E45" s="39">
        <f t="shared" ref="E45:Q45" si="21">(E$16-2*E$20)-SQRT(POWER((E$16-2*E$20),2)+POWER((E$15-2*E$18),2)+4*POWER((E$21+E$17),2))</f>
        <v>-16.246211251235323</v>
      </c>
      <c r="F45" s="39">
        <f t="shared" si="21"/>
        <v>-20.198039027185569</v>
      </c>
      <c r="G45" s="39">
        <f t="shared" si="21"/>
        <v>-24.165525060596437</v>
      </c>
      <c r="H45" s="39">
        <f t="shared" si="21"/>
        <v>-28.142135623730951</v>
      </c>
      <c r="I45" s="39">
        <f t="shared" si="21"/>
        <v>-32.124515496597098</v>
      </c>
      <c r="J45" s="39">
        <f t="shared" si="21"/>
        <v>-36.110770276274835</v>
      </c>
      <c r="K45" s="39">
        <f t="shared" si="21"/>
        <v>-40.09975124224178</v>
      </c>
      <c r="L45" s="39">
        <f t="shared" si="21"/>
        <v>-44.090722034374522</v>
      </c>
      <c r="M45" s="39">
        <f t="shared" si="21"/>
        <v>-48.083189157584592</v>
      </c>
      <c r="N45" s="39">
        <f t="shared" si="21"/>
        <v>-52.076809620810593</v>
      </c>
      <c r="O45" s="39">
        <f t="shared" si="21"/>
        <v>-56.071337695236394</v>
      </c>
      <c r="P45" s="39">
        <f t="shared" si="21"/>
        <v>-60.06659275674582</v>
      </c>
      <c r="Q45" s="39">
        <f t="shared" si="21"/>
        <v>-64.062439083762797</v>
      </c>
    </row>
    <row r="46" spans="1:17" x14ac:dyDescent="0.2">
      <c r="A46" s="89"/>
      <c r="B46" s="2" t="s">
        <v>119</v>
      </c>
      <c r="D46" s="39">
        <f>(D$16-2*D$20)-SQRT(POWER((D$16-2*D$20),2)+POWER((D$15+2*D$18),2)+4*POWER((D$21+D$17),2))</f>
        <v>-12.32455532033676</v>
      </c>
      <c r="E46" s="39">
        <f t="shared" ref="E46:Q46" si="22">(E$16-2*E$20)-SQRT(POWER((E$16-2*E$20),2)+POWER((E$15+2*E$18),2)+4*POWER((E$21+E$17),2))</f>
        <v>-16.246211251235323</v>
      </c>
      <c r="F46" s="39">
        <f t="shared" si="22"/>
        <v>-20.198039027185569</v>
      </c>
      <c r="G46" s="39">
        <f t="shared" si="22"/>
        <v>-24.165525060596437</v>
      </c>
      <c r="H46" s="39">
        <f t="shared" si="22"/>
        <v>-28.142135623730951</v>
      </c>
      <c r="I46" s="39">
        <f t="shared" si="22"/>
        <v>-32.124515496597098</v>
      </c>
      <c r="J46" s="39">
        <f t="shared" si="22"/>
        <v>-36.110770276274835</v>
      </c>
      <c r="K46" s="39">
        <f t="shared" si="22"/>
        <v>-40.09975124224178</v>
      </c>
      <c r="L46" s="39">
        <f t="shared" si="22"/>
        <v>-44.090722034374522</v>
      </c>
      <c r="M46" s="39">
        <f t="shared" si="22"/>
        <v>-48.083189157584592</v>
      </c>
      <c r="N46" s="39">
        <f t="shared" si="22"/>
        <v>-52.076809620810593</v>
      </c>
      <c r="O46" s="39">
        <f t="shared" si="22"/>
        <v>-56.071337695236394</v>
      </c>
      <c r="P46" s="39">
        <f t="shared" si="22"/>
        <v>-60.06659275674582</v>
      </c>
      <c r="Q46" s="39">
        <f t="shared" si="22"/>
        <v>-64.062439083762797</v>
      </c>
    </row>
    <row r="47" spans="1:17" x14ac:dyDescent="0.2">
      <c r="A47" s="89"/>
      <c r="B47" s="2" t="s">
        <v>121</v>
      </c>
      <c r="D47" s="12">
        <f>(D$16+2*D$20)+SQRT(POWER((D$16+2*D$20),2)+POWER((D$15+2*D$18),2)+4*POWER((D$21+D$17),2))</f>
        <v>12.32455532033676</v>
      </c>
      <c r="E47" s="12">
        <f t="shared" ref="E47:Q47" si="23">(E$16+2*E$20)+SQRT(POWER((E$16+2*E$20),2)+POWER((E$15+2*E$18),2)+4*POWER((E$21+E$17),2))</f>
        <v>16.246211251235323</v>
      </c>
      <c r="F47" s="12">
        <f t="shared" si="23"/>
        <v>20.198039027185569</v>
      </c>
      <c r="G47" s="12">
        <f t="shared" si="23"/>
        <v>24.165525060596437</v>
      </c>
      <c r="H47" s="12">
        <f t="shared" si="23"/>
        <v>28.142135623730951</v>
      </c>
      <c r="I47" s="12">
        <f t="shared" si="23"/>
        <v>32.124515496597098</v>
      </c>
      <c r="J47" s="12">
        <f t="shared" si="23"/>
        <v>36.110770276274835</v>
      </c>
      <c r="K47" s="12">
        <f t="shared" si="23"/>
        <v>40.09975124224178</v>
      </c>
      <c r="L47" s="12">
        <f t="shared" si="23"/>
        <v>44.090722034374522</v>
      </c>
      <c r="M47" s="12">
        <f t="shared" si="23"/>
        <v>48.083189157584592</v>
      </c>
      <c r="N47" s="12">
        <f t="shared" si="23"/>
        <v>52.076809620810593</v>
      </c>
      <c r="O47" s="12">
        <f t="shared" si="23"/>
        <v>56.071337695236394</v>
      </c>
      <c r="P47" s="12">
        <f t="shared" si="23"/>
        <v>60.06659275674582</v>
      </c>
      <c r="Q47" s="12">
        <f t="shared" si="23"/>
        <v>64.062439083762797</v>
      </c>
    </row>
    <row r="48" spans="1:17" x14ac:dyDescent="0.2">
      <c r="A48" s="89"/>
      <c r="B48" s="2" t="s">
        <v>38</v>
      </c>
      <c r="D48" s="12">
        <f>$C$10/4/PI()*LN(D44/D45*D46/D47)</f>
        <v>0</v>
      </c>
      <c r="E48" s="12">
        <f t="shared" ref="E48:Q48" si="24">$C$10/4/PI()*LN(E44/E45*E46/E47)</f>
        <v>0</v>
      </c>
      <c r="F48" s="12">
        <f t="shared" si="24"/>
        <v>0</v>
      </c>
      <c r="G48" s="12">
        <f t="shared" si="24"/>
        <v>0</v>
      </c>
      <c r="H48" s="12">
        <f t="shared" si="24"/>
        <v>0</v>
      </c>
      <c r="I48" s="12">
        <f t="shared" si="24"/>
        <v>0</v>
      </c>
      <c r="J48" s="12">
        <f t="shared" si="24"/>
        <v>0</v>
      </c>
      <c r="K48" s="12">
        <f t="shared" si="24"/>
        <v>0</v>
      </c>
      <c r="L48" s="12">
        <f t="shared" si="24"/>
        <v>0</v>
      </c>
      <c r="M48" s="12">
        <f t="shared" si="24"/>
        <v>0</v>
      </c>
      <c r="N48" s="12">
        <f t="shared" si="24"/>
        <v>0</v>
      </c>
      <c r="O48" s="12">
        <f t="shared" si="24"/>
        <v>0</v>
      </c>
      <c r="P48" s="12">
        <f t="shared" si="24"/>
        <v>0</v>
      </c>
      <c r="Q48" s="12">
        <f t="shared" si="24"/>
        <v>0</v>
      </c>
    </row>
    <row r="49" spans="1:17" ht="15" x14ac:dyDescent="0.25">
      <c r="A49" s="89"/>
      <c r="B49" s="2" t="s">
        <v>123</v>
      </c>
      <c r="D49" s="40">
        <f>(D42-D48)/10</f>
        <v>0</v>
      </c>
      <c r="E49" s="40">
        <f t="shared" ref="E49:Q49" si="25">(E42-E48)/10</f>
        <v>0</v>
      </c>
      <c r="F49" s="40">
        <f t="shared" si="25"/>
        <v>0</v>
      </c>
      <c r="G49" s="40">
        <f t="shared" si="25"/>
        <v>0</v>
      </c>
      <c r="H49" s="40">
        <f t="shared" si="25"/>
        <v>0</v>
      </c>
      <c r="I49" s="40">
        <f t="shared" si="25"/>
        <v>0</v>
      </c>
      <c r="J49" s="40">
        <f t="shared" si="25"/>
        <v>0</v>
      </c>
      <c r="K49" s="40">
        <f t="shared" si="25"/>
        <v>0</v>
      </c>
      <c r="L49" s="40">
        <f t="shared" si="25"/>
        <v>0</v>
      </c>
      <c r="M49" s="40">
        <f t="shared" si="25"/>
        <v>0</v>
      </c>
      <c r="N49" s="40">
        <f t="shared" si="25"/>
        <v>0</v>
      </c>
      <c r="O49" s="40">
        <f t="shared" si="25"/>
        <v>0</v>
      </c>
      <c r="P49" s="40">
        <f t="shared" si="25"/>
        <v>0</v>
      </c>
      <c r="Q49" s="40">
        <f t="shared" si="25"/>
        <v>0</v>
      </c>
    </row>
    <row r="52" spans="1:17" x14ac:dyDescent="0.2">
      <c r="A52" s="89" t="s">
        <v>124</v>
      </c>
      <c r="B52" s="2" t="s">
        <v>118</v>
      </c>
      <c r="D52" s="39">
        <f>(D$15+2*D$18)+SQRT(POWER((D$16-2*D$20),2)+POWER((D$15+2*D$18),2)+4*POWER(D$21,2))</f>
        <v>6.324555320336759</v>
      </c>
      <c r="E52" s="39">
        <f t="shared" ref="E52:Q52" si="26">(E$15+2*E$18)+SQRT(POWER((E$16-2*E$20),2)+POWER((E$15+2*E$18),2)+4*POWER(E$21,2))</f>
        <v>8.2462112512353212</v>
      </c>
      <c r="F52" s="39">
        <f t="shared" si="26"/>
        <v>10.198039027185569</v>
      </c>
      <c r="G52" s="39">
        <f t="shared" si="26"/>
        <v>12.165525060596439</v>
      </c>
      <c r="H52" s="39">
        <f t="shared" si="26"/>
        <v>14.142135623730951</v>
      </c>
      <c r="I52" s="39">
        <f t="shared" si="26"/>
        <v>16.124515496597098</v>
      </c>
      <c r="J52" s="39">
        <f t="shared" si="26"/>
        <v>18.110770276274835</v>
      </c>
      <c r="K52" s="39">
        <f t="shared" si="26"/>
        <v>20.09975124224178</v>
      </c>
      <c r="L52" s="39">
        <f t="shared" si="26"/>
        <v>22.090722034374522</v>
      </c>
      <c r="M52" s="39">
        <f t="shared" si="26"/>
        <v>24.083189157584592</v>
      </c>
      <c r="N52" s="39">
        <f t="shared" si="26"/>
        <v>26.076809620810597</v>
      </c>
      <c r="O52" s="39">
        <f t="shared" si="26"/>
        <v>28.071337695236398</v>
      </c>
      <c r="P52" s="39">
        <f t="shared" si="26"/>
        <v>30.066592756745816</v>
      </c>
      <c r="Q52" s="39">
        <f t="shared" si="26"/>
        <v>32.062439083762797</v>
      </c>
    </row>
    <row r="53" spans="1:17" x14ac:dyDescent="0.2">
      <c r="A53" s="89"/>
      <c r="B53" s="2" t="s">
        <v>120</v>
      </c>
      <c r="D53" s="39">
        <f>(D$15-2*D$18)-SQRT(POWER((D$16-2*D$20),2)+POWER((D$15-2*D$18),2)+4*POWER(D$21,2))</f>
        <v>-6.324555320336759</v>
      </c>
      <c r="E53" s="39">
        <f t="shared" ref="E53:Q53" si="27">(E$15-2*E$18)-SQRT(POWER((E$16-2*E$20),2)+POWER((E$15-2*E$18),2)+4*POWER(E$21,2))</f>
        <v>-8.2462112512353212</v>
      </c>
      <c r="F53" s="39">
        <f t="shared" si="27"/>
        <v>-10.198039027185569</v>
      </c>
      <c r="G53" s="39">
        <f t="shared" si="27"/>
        <v>-12.165525060596439</v>
      </c>
      <c r="H53" s="39">
        <f t="shared" si="27"/>
        <v>-14.142135623730951</v>
      </c>
      <c r="I53" s="39">
        <f t="shared" si="27"/>
        <v>-16.124515496597098</v>
      </c>
      <c r="J53" s="39">
        <f t="shared" si="27"/>
        <v>-18.110770276274835</v>
      </c>
      <c r="K53" s="39">
        <f t="shared" si="27"/>
        <v>-20.09975124224178</v>
      </c>
      <c r="L53" s="39">
        <f t="shared" si="27"/>
        <v>-22.090722034374522</v>
      </c>
      <c r="M53" s="39">
        <f t="shared" si="27"/>
        <v>-24.083189157584592</v>
      </c>
      <c r="N53" s="39">
        <f t="shared" si="27"/>
        <v>-26.076809620810597</v>
      </c>
      <c r="O53" s="39">
        <f t="shared" si="27"/>
        <v>-28.071337695236398</v>
      </c>
      <c r="P53" s="39">
        <f t="shared" si="27"/>
        <v>-30.066592756745816</v>
      </c>
      <c r="Q53" s="39">
        <f t="shared" si="27"/>
        <v>-32.062439083762797</v>
      </c>
    </row>
    <row r="54" spans="1:17" x14ac:dyDescent="0.2">
      <c r="A54" s="89"/>
      <c r="B54" s="2" t="s">
        <v>119</v>
      </c>
      <c r="D54" s="39">
        <f>(D$15-2*D$18)-SQRT(POWER((D$16+2*D$20),2)+POWER((D$15-2*D$18),2)+4*POWER(D$21,2))</f>
        <v>-6.324555320336759</v>
      </c>
      <c r="E54" s="39">
        <f t="shared" ref="E54:Q54" si="28">(E$15-2*E$18)-SQRT(POWER((E$16+2*E$20),2)+POWER((E$15-2*E$18),2)+4*POWER(E$21,2))</f>
        <v>-8.2462112512353212</v>
      </c>
      <c r="F54" s="39">
        <f t="shared" si="28"/>
        <v>-10.198039027185569</v>
      </c>
      <c r="G54" s="39">
        <f t="shared" si="28"/>
        <v>-12.165525060596439</v>
      </c>
      <c r="H54" s="39">
        <f t="shared" si="28"/>
        <v>-14.142135623730951</v>
      </c>
      <c r="I54" s="39">
        <f t="shared" si="28"/>
        <v>-16.124515496597098</v>
      </c>
      <c r="J54" s="39">
        <f t="shared" si="28"/>
        <v>-18.110770276274835</v>
      </c>
      <c r="K54" s="39">
        <f t="shared" si="28"/>
        <v>-20.09975124224178</v>
      </c>
      <c r="L54" s="39">
        <f t="shared" si="28"/>
        <v>-22.090722034374522</v>
      </c>
      <c r="M54" s="39">
        <f t="shared" si="28"/>
        <v>-24.083189157584592</v>
      </c>
      <c r="N54" s="39">
        <f t="shared" si="28"/>
        <v>-26.076809620810597</v>
      </c>
      <c r="O54" s="39">
        <f t="shared" si="28"/>
        <v>-28.071337695236398</v>
      </c>
      <c r="P54" s="39">
        <f t="shared" si="28"/>
        <v>-30.066592756745816</v>
      </c>
      <c r="Q54" s="39">
        <f t="shared" si="28"/>
        <v>-32.062439083762797</v>
      </c>
    </row>
    <row r="55" spans="1:17" x14ac:dyDescent="0.2">
      <c r="A55" s="89"/>
      <c r="B55" s="2" t="s">
        <v>121</v>
      </c>
      <c r="D55" s="39">
        <f>(D$15+2*D$18)+SQRT(POWER((D$16+2*D$20),2)+POWER((D$15+2*D$18),2)+4*POWER(D$21,2))</f>
        <v>6.324555320336759</v>
      </c>
      <c r="E55" s="39">
        <f t="shared" ref="E55:Q55" si="29">(E$15+2*E$18)+SQRT(POWER((E$16+2*E$20),2)+POWER((E$15+2*E$18),2)+4*POWER(E$21,2))</f>
        <v>8.2462112512353212</v>
      </c>
      <c r="F55" s="39">
        <f t="shared" si="29"/>
        <v>10.198039027185569</v>
      </c>
      <c r="G55" s="39">
        <f t="shared" si="29"/>
        <v>12.165525060596439</v>
      </c>
      <c r="H55" s="39">
        <f t="shared" si="29"/>
        <v>14.142135623730951</v>
      </c>
      <c r="I55" s="39">
        <f t="shared" si="29"/>
        <v>16.124515496597098</v>
      </c>
      <c r="J55" s="39">
        <f t="shared" si="29"/>
        <v>18.110770276274835</v>
      </c>
      <c r="K55" s="39">
        <f t="shared" si="29"/>
        <v>20.09975124224178</v>
      </c>
      <c r="L55" s="39">
        <f t="shared" si="29"/>
        <v>22.090722034374522</v>
      </c>
      <c r="M55" s="39">
        <f t="shared" si="29"/>
        <v>24.083189157584592</v>
      </c>
      <c r="N55" s="39">
        <f t="shared" si="29"/>
        <v>26.076809620810597</v>
      </c>
      <c r="O55" s="39">
        <f t="shared" si="29"/>
        <v>28.071337695236398</v>
      </c>
      <c r="P55" s="39">
        <f t="shared" si="29"/>
        <v>30.066592756745816</v>
      </c>
      <c r="Q55" s="39">
        <f t="shared" si="29"/>
        <v>32.062439083762797</v>
      </c>
    </row>
    <row r="56" spans="1:17" x14ac:dyDescent="0.2">
      <c r="A56" s="89"/>
      <c r="B56" s="2" t="s">
        <v>38</v>
      </c>
      <c r="D56" s="12">
        <f t="shared" ref="D56:Q56" si="30">$C$10/4/PI()*LN(D52/D53*D54/D55)</f>
        <v>0</v>
      </c>
      <c r="E56" s="12">
        <f t="shared" si="30"/>
        <v>0</v>
      </c>
      <c r="F56" s="12">
        <f t="shared" si="30"/>
        <v>0</v>
      </c>
      <c r="G56" s="12">
        <f t="shared" si="30"/>
        <v>0</v>
      </c>
      <c r="H56" s="12">
        <f t="shared" si="30"/>
        <v>0</v>
      </c>
      <c r="I56" s="12">
        <f t="shared" si="30"/>
        <v>0</v>
      </c>
      <c r="J56" s="12">
        <f t="shared" si="30"/>
        <v>0</v>
      </c>
      <c r="K56" s="12">
        <f t="shared" si="30"/>
        <v>0</v>
      </c>
      <c r="L56" s="12">
        <f t="shared" si="30"/>
        <v>0</v>
      </c>
      <c r="M56" s="12">
        <f t="shared" si="30"/>
        <v>0</v>
      </c>
      <c r="N56" s="12">
        <f t="shared" si="30"/>
        <v>0</v>
      </c>
      <c r="O56" s="12">
        <f t="shared" si="30"/>
        <v>0</v>
      </c>
      <c r="P56" s="12">
        <f t="shared" si="30"/>
        <v>0</v>
      </c>
      <c r="Q56" s="12">
        <f t="shared" si="30"/>
        <v>0</v>
      </c>
    </row>
    <row r="57" spans="1:17" x14ac:dyDescent="0.2">
      <c r="A57" s="89"/>
    </row>
    <row r="58" spans="1:17" x14ac:dyDescent="0.2">
      <c r="A58" s="89"/>
      <c r="B58" s="2" t="s">
        <v>118</v>
      </c>
      <c r="D58" s="39">
        <f>(D$15+2*D$18)+SQRT(POWER((D$16-2*D$20),2)+POWER((D$15+2*D$18),2)+4*POWER((D$21+D$17),2))</f>
        <v>6.324555320336759</v>
      </c>
      <c r="E58" s="39">
        <f t="shared" ref="E58:Q58" si="31">(E$15+2*E$18)+SQRT(POWER((E$16-2*E$20),2)+POWER((E$15+2*E$18),2)+4*POWER((E$21+E$17),2))</f>
        <v>8.2462112512353212</v>
      </c>
      <c r="F58" s="39">
        <f t="shared" si="31"/>
        <v>10.198039027185569</v>
      </c>
      <c r="G58" s="39">
        <f t="shared" si="31"/>
        <v>12.165525060596439</v>
      </c>
      <c r="H58" s="39">
        <f t="shared" si="31"/>
        <v>14.142135623730951</v>
      </c>
      <c r="I58" s="39">
        <f t="shared" si="31"/>
        <v>16.124515496597098</v>
      </c>
      <c r="J58" s="39">
        <f t="shared" si="31"/>
        <v>18.110770276274835</v>
      </c>
      <c r="K58" s="39">
        <f t="shared" si="31"/>
        <v>20.09975124224178</v>
      </c>
      <c r="L58" s="39">
        <f t="shared" si="31"/>
        <v>22.090722034374522</v>
      </c>
      <c r="M58" s="39">
        <f t="shared" si="31"/>
        <v>24.083189157584592</v>
      </c>
      <c r="N58" s="39">
        <f t="shared" si="31"/>
        <v>26.076809620810597</v>
      </c>
      <c r="O58" s="39">
        <f t="shared" si="31"/>
        <v>28.071337695236398</v>
      </c>
      <c r="P58" s="39">
        <f t="shared" si="31"/>
        <v>30.066592756745816</v>
      </c>
      <c r="Q58" s="39">
        <f t="shared" si="31"/>
        <v>32.062439083762797</v>
      </c>
    </row>
    <row r="59" spans="1:17" x14ac:dyDescent="0.2">
      <c r="A59" s="89"/>
      <c r="B59" s="2" t="s">
        <v>120</v>
      </c>
      <c r="D59" s="39">
        <f>(D$15-2*D$18)-SQRT(POWER((D$16-2*D$20),2)+POWER((D$15-2*D$18),2)+4*POWER((D$21+D$17),2))</f>
        <v>-6.324555320336759</v>
      </c>
      <c r="E59" s="39">
        <f t="shared" ref="E59:Q59" si="32">(E$15-2*E$18)-SQRT(POWER((E$16-2*E$20),2)+POWER((E$15-2*E$18),2)+4*POWER((E$21+E$17),2))</f>
        <v>-8.2462112512353212</v>
      </c>
      <c r="F59" s="39">
        <f t="shared" si="32"/>
        <v>-10.198039027185569</v>
      </c>
      <c r="G59" s="39">
        <f t="shared" si="32"/>
        <v>-12.165525060596439</v>
      </c>
      <c r="H59" s="39">
        <f t="shared" si="32"/>
        <v>-14.142135623730951</v>
      </c>
      <c r="I59" s="39">
        <f t="shared" si="32"/>
        <v>-16.124515496597098</v>
      </c>
      <c r="J59" s="39">
        <f t="shared" si="32"/>
        <v>-18.110770276274835</v>
      </c>
      <c r="K59" s="39">
        <f t="shared" si="32"/>
        <v>-20.09975124224178</v>
      </c>
      <c r="L59" s="39">
        <f t="shared" si="32"/>
        <v>-22.090722034374522</v>
      </c>
      <c r="M59" s="39">
        <f t="shared" si="32"/>
        <v>-24.083189157584592</v>
      </c>
      <c r="N59" s="39">
        <f t="shared" si="32"/>
        <v>-26.076809620810597</v>
      </c>
      <c r="O59" s="39">
        <f t="shared" si="32"/>
        <v>-28.071337695236398</v>
      </c>
      <c r="P59" s="39">
        <f t="shared" si="32"/>
        <v>-30.066592756745816</v>
      </c>
      <c r="Q59" s="39">
        <f t="shared" si="32"/>
        <v>-32.062439083762797</v>
      </c>
    </row>
    <row r="60" spans="1:17" x14ac:dyDescent="0.2">
      <c r="A60" s="89"/>
      <c r="B60" s="2" t="s">
        <v>119</v>
      </c>
      <c r="D60" s="39">
        <f>(D$15-2*D$18)-SQRT(POWER((D$16+2*D$20),2)+POWER((D$15-2*D$18),2)+4*POWER((D$21+D$17),2))</f>
        <v>-6.324555320336759</v>
      </c>
      <c r="E60" s="39">
        <f t="shared" ref="E60:Q60" si="33">(E$15-2*E$18)-SQRT(POWER((E$16+2*E$20),2)+POWER((E$15-2*E$18),2)+4*POWER((E$21+E$17),2))</f>
        <v>-8.2462112512353212</v>
      </c>
      <c r="F60" s="39">
        <f t="shared" si="33"/>
        <v>-10.198039027185569</v>
      </c>
      <c r="G60" s="39">
        <f t="shared" si="33"/>
        <v>-12.165525060596439</v>
      </c>
      <c r="H60" s="39">
        <f t="shared" si="33"/>
        <v>-14.142135623730951</v>
      </c>
      <c r="I60" s="39">
        <f t="shared" si="33"/>
        <v>-16.124515496597098</v>
      </c>
      <c r="J60" s="39">
        <f t="shared" si="33"/>
        <v>-18.110770276274835</v>
      </c>
      <c r="K60" s="39">
        <f t="shared" si="33"/>
        <v>-20.09975124224178</v>
      </c>
      <c r="L60" s="39">
        <f t="shared" si="33"/>
        <v>-22.090722034374522</v>
      </c>
      <c r="M60" s="39">
        <f t="shared" si="33"/>
        <v>-24.083189157584592</v>
      </c>
      <c r="N60" s="39">
        <f t="shared" si="33"/>
        <v>-26.076809620810597</v>
      </c>
      <c r="O60" s="39">
        <f t="shared" si="33"/>
        <v>-28.071337695236398</v>
      </c>
      <c r="P60" s="39">
        <f t="shared" si="33"/>
        <v>-30.066592756745816</v>
      </c>
      <c r="Q60" s="39">
        <f t="shared" si="33"/>
        <v>-32.062439083762797</v>
      </c>
    </row>
    <row r="61" spans="1:17" x14ac:dyDescent="0.2">
      <c r="A61" s="89"/>
      <c r="B61" s="2" t="s">
        <v>121</v>
      </c>
      <c r="D61" s="39">
        <f>(D$15+2*D$18)+SQRT(POWER((D$16+2*D$20),2)+POWER((D$15+2*D$18),2)+4*POWER((D$21+D$17),2))</f>
        <v>6.324555320336759</v>
      </c>
      <c r="E61" s="39">
        <f t="shared" ref="E61:Q61" si="34">(E$15+2*E$18)+SQRT(POWER((E$16+2*E$20),2)+POWER((E$15+2*E$18),2)+4*POWER((E$21+E$17),2))</f>
        <v>8.2462112512353212</v>
      </c>
      <c r="F61" s="39">
        <f t="shared" si="34"/>
        <v>10.198039027185569</v>
      </c>
      <c r="G61" s="39">
        <f t="shared" si="34"/>
        <v>12.165525060596439</v>
      </c>
      <c r="H61" s="39">
        <f t="shared" si="34"/>
        <v>14.142135623730951</v>
      </c>
      <c r="I61" s="39">
        <f t="shared" si="34"/>
        <v>16.124515496597098</v>
      </c>
      <c r="J61" s="39">
        <f t="shared" si="34"/>
        <v>18.110770276274835</v>
      </c>
      <c r="K61" s="39">
        <f t="shared" si="34"/>
        <v>20.09975124224178</v>
      </c>
      <c r="L61" s="39">
        <f t="shared" si="34"/>
        <v>22.090722034374522</v>
      </c>
      <c r="M61" s="39">
        <f t="shared" si="34"/>
        <v>24.083189157584592</v>
      </c>
      <c r="N61" s="39">
        <f t="shared" si="34"/>
        <v>26.076809620810597</v>
      </c>
      <c r="O61" s="39">
        <f t="shared" si="34"/>
        <v>28.071337695236398</v>
      </c>
      <c r="P61" s="39">
        <f t="shared" si="34"/>
        <v>30.066592756745816</v>
      </c>
      <c r="Q61" s="39">
        <f t="shared" si="34"/>
        <v>32.062439083762797</v>
      </c>
    </row>
    <row r="62" spans="1:17" x14ac:dyDescent="0.2">
      <c r="A62" s="89"/>
      <c r="B62" s="2" t="s">
        <v>38</v>
      </c>
      <c r="D62" s="12">
        <f t="shared" ref="D62:Q62" si="35">$C$10/4/PI()*LN(D58/D59*D60/D61)</f>
        <v>0</v>
      </c>
      <c r="E62" s="12">
        <f t="shared" si="35"/>
        <v>0</v>
      </c>
      <c r="F62" s="12">
        <f t="shared" si="35"/>
        <v>0</v>
      </c>
      <c r="G62" s="12">
        <f t="shared" si="35"/>
        <v>0</v>
      </c>
      <c r="H62" s="12">
        <f t="shared" si="35"/>
        <v>0</v>
      </c>
      <c r="I62" s="12">
        <f t="shared" si="35"/>
        <v>0</v>
      </c>
      <c r="J62" s="12">
        <f t="shared" si="35"/>
        <v>0</v>
      </c>
      <c r="K62" s="12">
        <f t="shared" si="35"/>
        <v>0</v>
      </c>
      <c r="L62" s="12">
        <f t="shared" si="35"/>
        <v>0</v>
      </c>
      <c r="M62" s="12">
        <f t="shared" si="35"/>
        <v>0</v>
      </c>
      <c r="N62" s="12">
        <f t="shared" si="35"/>
        <v>0</v>
      </c>
      <c r="O62" s="12">
        <f t="shared" si="35"/>
        <v>0</v>
      </c>
      <c r="P62" s="12">
        <f t="shared" si="35"/>
        <v>0</v>
      </c>
      <c r="Q62" s="12">
        <f t="shared" si="35"/>
        <v>0</v>
      </c>
    </row>
    <row r="63" spans="1:17" ht="15" x14ac:dyDescent="0.25">
      <c r="A63" s="89"/>
      <c r="B63" s="2" t="s">
        <v>123</v>
      </c>
      <c r="D63" s="40">
        <f t="shared" ref="D63:Q63" si="36">(D56-D62)/10</f>
        <v>0</v>
      </c>
      <c r="E63" s="40">
        <f t="shared" si="36"/>
        <v>0</v>
      </c>
      <c r="F63" s="40">
        <f t="shared" si="36"/>
        <v>0</v>
      </c>
      <c r="G63" s="40">
        <f t="shared" si="36"/>
        <v>0</v>
      </c>
      <c r="H63" s="40">
        <f t="shared" si="36"/>
        <v>0</v>
      </c>
      <c r="I63" s="40">
        <f t="shared" si="36"/>
        <v>0</v>
      </c>
      <c r="J63" s="40">
        <f t="shared" si="36"/>
        <v>0</v>
      </c>
      <c r="K63" s="40">
        <f t="shared" si="36"/>
        <v>0</v>
      </c>
      <c r="L63" s="40">
        <f t="shared" si="36"/>
        <v>0</v>
      </c>
      <c r="M63" s="40">
        <f t="shared" si="36"/>
        <v>0</v>
      </c>
      <c r="N63" s="40">
        <f t="shared" si="36"/>
        <v>0</v>
      </c>
      <c r="O63" s="40">
        <f t="shared" si="36"/>
        <v>0</v>
      </c>
      <c r="P63" s="40">
        <f t="shared" si="36"/>
        <v>0</v>
      </c>
      <c r="Q63" s="40">
        <f t="shared" si="36"/>
        <v>0</v>
      </c>
    </row>
  </sheetData>
  <sheetProtection password="8D70" sheet="1" objects="1" scenarios="1" selectLockedCells="1"/>
  <mergeCells count="2">
    <mergeCell ref="A38:A49"/>
    <mergeCell ref="A52:A63"/>
  </mergeCells>
  <phoneticPr fontId="3"/>
  <pageMargins left="0.75" right="0.75" top="1" bottom="1"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topLeftCell="A11" workbookViewId="0">
      <selection activeCell="C54" sqref="C54"/>
    </sheetView>
  </sheetViews>
  <sheetFormatPr defaultRowHeight="14.25" x14ac:dyDescent="0.2"/>
  <cols>
    <col min="1" max="1" width="9" style="4"/>
    <col min="2" max="3" width="12.25" style="2" customWidth="1"/>
    <col min="4" max="4" width="10.5" style="4" bestFit="1" customWidth="1"/>
    <col min="5" max="16384" width="9" style="4"/>
  </cols>
  <sheetData>
    <row r="2" spans="2:17" x14ac:dyDescent="0.2">
      <c r="B2" s="1" t="s">
        <v>69</v>
      </c>
    </row>
    <row r="3" spans="2:17" x14ac:dyDescent="0.2">
      <c r="B3" s="2" t="s">
        <v>70</v>
      </c>
    </row>
    <row r="4" spans="2:17" x14ac:dyDescent="0.2">
      <c r="B4" s="2" t="s">
        <v>71</v>
      </c>
    </row>
    <row r="5" spans="2:17" x14ac:dyDescent="0.2">
      <c r="F5" s="5"/>
    </row>
    <row r="6" spans="2:17" x14ac:dyDescent="0.2">
      <c r="F6" s="5"/>
    </row>
    <row r="7" spans="2:17" x14ac:dyDescent="0.2">
      <c r="F7" s="5"/>
    </row>
    <row r="8" spans="2:17" x14ac:dyDescent="0.2">
      <c r="B8" s="2" t="s">
        <v>72</v>
      </c>
      <c r="F8" s="5"/>
    </row>
    <row r="9" spans="2:17" x14ac:dyDescent="0.2">
      <c r="F9" s="5"/>
    </row>
    <row r="10" spans="2:17" x14ac:dyDescent="0.2">
      <c r="B10" s="4" t="s">
        <v>73</v>
      </c>
      <c r="C10" s="6">
        <f>全体計算シート!J13</f>
        <v>0</v>
      </c>
      <c r="F10" s="5"/>
    </row>
    <row r="11" spans="2:17" ht="16.5" x14ac:dyDescent="0.2">
      <c r="B11" s="5" t="s">
        <v>74</v>
      </c>
      <c r="C11" s="6">
        <f>全体計算シート!J10</f>
        <v>0</v>
      </c>
      <c r="F11" s="5"/>
    </row>
    <row r="12" spans="2:17" ht="16.5" x14ac:dyDescent="0.2">
      <c r="B12" s="7" t="s">
        <v>75</v>
      </c>
      <c r="C12" s="6">
        <f>全体計算シート!J11</f>
        <v>0</v>
      </c>
      <c r="F12" s="5"/>
    </row>
    <row r="13" spans="2:17" ht="16.5" x14ac:dyDescent="0.2">
      <c r="B13" s="7" t="s">
        <v>76</v>
      </c>
      <c r="C13" s="6">
        <f>全体計算シート!J12</f>
        <v>0</v>
      </c>
      <c r="F13" s="5"/>
    </row>
    <row r="14" spans="2:17" x14ac:dyDescent="0.2">
      <c r="B14" s="4"/>
      <c r="C14" s="8"/>
      <c r="F14" s="5"/>
    </row>
    <row r="15" spans="2:17" x14ac:dyDescent="0.2">
      <c r="B15" s="5" t="s">
        <v>77</v>
      </c>
      <c r="C15" s="6">
        <f>全体計算シート!J14</f>
        <v>0</v>
      </c>
      <c r="D15" s="9">
        <f t="shared" ref="D15:Q17" si="0">$C15</f>
        <v>0</v>
      </c>
      <c r="E15" s="9">
        <f t="shared" si="0"/>
        <v>0</v>
      </c>
      <c r="F15" s="9">
        <f t="shared" si="0"/>
        <v>0</v>
      </c>
      <c r="G15" s="9">
        <f t="shared" si="0"/>
        <v>0</v>
      </c>
      <c r="H15" s="9">
        <f t="shared" si="0"/>
        <v>0</v>
      </c>
      <c r="I15" s="9">
        <f t="shared" si="0"/>
        <v>0</v>
      </c>
      <c r="J15" s="9">
        <f t="shared" si="0"/>
        <v>0</v>
      </c>
      <c r="K15" s="9">
        <f t="shared" si="0"/>
        <v>0</v>
      </c>
      <c r="L15" s="9">
        <f t="shared" si="0"/>
        <v>0</v>
      </c>
      <c r="M15" s="9">
        <f t="shared" si="0"/>
        <v>0</v>
      </c>
      <c r="N15" s="9">
        <f t="shared" si="0"/>
        <v>0</v>
      </c>
      <c r="O15" s="9">
        <f t="shared" si="0"/>
        <v>0</v>
      </c>
      <c r="P15" s="9">
        <f t="shared" si="0"/>
        <v>0</v>
      </c>
      <c r="Q15" s="9">
        <f t="shared" si="0"/>
        <v>0</v>
      </c>
    </row>
    <row r="16" spans="2:17" x14ac:dyDescent="0.2">
      <c r="B16" s="5" t="s">
        <v>78</v>
      </c>
      <c r="C16" s="6">
        <f>全体計算シート!J15</f>
        <v>0</v>
      </c>
      <c r="D16" s="9">
        <f t="shared" si="0"/>
        <v>0</v>
      </c>
      <c r="E16" s="9">
        <f t="shared" si="0"/>
        <v>0</v>
      </c>
      <c r="F16" s="9">
        <f t="shared" si="0"/>
        <v>0</v>
      </c>
      <c r="G16" s="9">
        <f t="shared" si="0"/>
        <v>0</v>
      </c>
      <c r="H16" s="9">
        <f t="shared" si="0"/>
        <v>0</v>
      </c>
      <c r="I16" s="9">
        <f t="shared" si="0"/>
        <v>0</v>
      </c>
      <c r="J16" s="9">
        <f t="shared" si="0"/>
        <v>0</v>
      </c>
      <c r="K16" s="9">
        <f t="shared" si="0"/>
        <v>0</v>
      </c>
      <c r="L16" s="9">
        <f t="shared" si="0"/>
        <v>0</v>
      </c>
      <c r="M16" s="9">
        <f t="shared" si="0"/>
        <v>0</v>
      </c>
      <c r="N16" s="9">
        <f t="shared" si="0"/>
        <v>0</v>
      </c>
      <c r="O16" s="9">
        <f t="shared" si="0"/>
        <v>0</v>
      </c>
      <c r="P16" s="9">
        <f t="shared" si="0"/>
        <v>0</v>
      </c>
      <c r="Q16" s="9">
        <f t="shared" si="0"/>
        <v>0</v>
      </c>
    </row>
    <row r="17" spans="2:17" x14ac:dyDescent="0.2">
      <c r="B17" s="5" t="s">
        <v>79</v>
      </c>
      <c r="C17" s="6">
        <f>全体計算シート!J16</f>
        <v>0</v>
      </c>
      <c r="D17" s="9">
        <f t="shared" si="0"/>
        <v>0</v>
      </c>
      <c r="E17" s="9">
        <f t="shared" si="0"/>
        <v>0</v>
      </c>
      <c r="F17" s="9">
        <f t="shared" si="0"/>
        <v>0</v>
      </c>
      <c r="G17" s="9">
        <f t="shared" si="0"/>
        <v>0</v>
      </c>
      <c r="H17" s="9">
        <f t="shared" si="0"/>
        <v>0</v>
      </c>
      <c r="I17" s="9">
        <f t="shared" si="0"/>
        <v>0</v>
      </c>
      <c r="J17" s="9">
        <f t="shared" si="0"/>
        <v>0</v>
      </c>
      <c r="K17" s="9">
        <f t="shared" si="0"/>
        <v>0</v>
      </c>
      <c r="L17" s="9">
        <f t="shared" si="0"/>
        <v>0</v>
      </c>
      <c r="M17" s="9">
        <f t="shared" si="0"/>
        <v>0</v>
      </c>
      <c r="N17" s="9">
        <f t="shared" si="0"/>
        <v>0</v>
      </c>
      <c r="O17" s="9">
        <f t="shared" si="0"/>
        <v>0</v>
      </c>
      <c r="P17" s="9">
        <f t="shared" si="0"/>
        <v>0</v>
      </c>
      <c r="Q17" s="9">
        <f t="shared" si="0"/>
        <v>0</v>
      </c>
    </row>
    <row r="18" spans="2:17" x14ac:dyDescent="0.2">
      <c r="B18" s="5" t="s">
        <v>80</v>
      </c>
      <c r="C18" s="6">
        <f>全体計算シート!C23</f>
        <v>0</v>
      </c>
      <c r="D18" s="9">
        <f t="shared" ref="D18:Q18" si="1">$C18-$C11</f>
        <v>0</v>
      </c>
      <c r="E18" s="9">
        <f t="shared" si="1"/>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row>
    <row r="19" spans="2:17" x14ac:dyDescent="0.2">
      <c r="B19" s="2" t="s">
        <v>81</v>
      </c>
      <c r="D19" s="6">
        <f>全体計算シート!D25</f>
        <v>3</v>
      </c>
      <c r="E19" s="6">
        <f>全体計算シート!E25</f>
        <v>4</v>
      </c>
      <c r="F19" s="6">
        <f>全体計算シート!F25</f>
        <v>5</v>
      </c>
      <c r="G19" s="6">
        <f>全体計算シート!G25</f>
        <v>6</v>
      </c>
      <c r="H19" s="6">
        <f>全体計算シート!H25</f>
        <v>7</v>
      </c>
      <c r="I19" s="6">
        <f>全体計算シート!I25</f>
        <v>8</v>
      </c>
      <c r="J19" s="6">
        <f>全体計算シート!J25</f>
        <v>9</v>
      </c>
      <c r="K19" s="6">
        <f>全体計算シート!K25</f>
        <v>10</v>
      </c>
      <c r="L19" s="6">
        <f>全体計算シート!L25</f>
        <v>11</v>
      </c>
      <c r="M19" s="6">
        <f>全体計算シート!M25</f>
        <v>12</v>
      </c>
      <c r="N19" s="6">
        <f>全体計算シート!N25</f>
        <v>13</v>
      </c>
      <c r="O19" s="6">
        <f>全体計算シート!O25</f>
        <v>14</v>
      </c>
      <c r="P19" s="6">
        <f>全体計算シート!P25</f>
        <v>15</v>
      </c>
      <c r="Q19" s="6">
        <f>全体計算シート!Q25</f>
        <v>16</v>
      </c>
    </row>
    <row r="20" spans="2:17" x14ac:dyDescent="0.2">
      <c r="D20" s="9">
        <f t="shared" ref="D20:Q20" si="2">D19-$C12</f>
        <v>3</v>
      </c>
      <c r="E20" s="9">
        <f t="shared" si="2"/>
        <v>4</v>
      </c>
      <c r="F20" s="9">
        <f t="shared" si="2"/>
        <v>5</v>
      </c>
      <c r="G20" s="9">
        <f t="shared" si="2"/>
        <v>6</v>
      </c>
      <c r="H20" s="9">
        <f t="shared" si="2"/>
        <v>7</v>
      </c>
      <c r="I20" s="9">
        <f t="shared" si="2"/>
        <v>8</v>
      </c>
      <c r="J20" s="9">
        <f t="shared" si="2"/>
        <v>9</v>
      </c>
      <c r="K20" s="9">
        <f t="shared" si="2"/>
        <v>10</v>
      </c>
      <c r="L20" s="9">
        <f t="shared" si="2"/>
        <v>11</v>
      </c>
      <c r="M20" s="9">
        <f t="shared" si="2"/>
        <v>12</v>
      </c>
      <c r="N20" s="9">
        <f t="shared" si="2"/>
        <v>13</v>
      </c>
      <c r="O20" s="9">
        <f t="shared" si="2"/>
        <v>14</v>
      </c>
      <c r="P20" s="9">
        <f t="shared" si="2"/>
        <v>15</v>
      </c>
      <c r="Q20" s="9">
        <f t="shared" si="2"/>
        <v>16</v>
      </c>
    </row>
    <row r="21" spans="2:17" x14ac:dyDescent="0.2">
      <c r="B21" s="5" t="s">
        <v>82</v>
      </c>
      <c r="C21" s="6">
        <f>全体計算シート!C26</f>
        <v>1</v>
      </c>
      <c r="D21" s="9">
        <f t="shared" ref="D21:Q21" si="3">$C21-$C13</f>
        <v>1</v>
      </c>
      <c r="E21" s="9">
        <f t="shared" si="3"/>
        <v>1</v>
      </c>
      <c r="F21" s="9">
        <f t="shared" si="3"/>
        <v>1</v>
      </c>
      <c r="G21" s="9">
        <f t="shared" si="3"/>
        <v>1</v>
      </c>
      <c r="H21" s="9">
        <f t="shared" si="3"/>
        <v>1</v>
      </c>
      <c r="I21" s="9">
        <f t="shared" si="3"/>
        <v>1</v>
      </c>
      <c r="J21" s="9">
        <f t="shared" si="3"/>
        <v>1</v>
      </c>
      <c r="K21" s="9">
        <f t="shared" si="3"/>
        <v>1</v>
      </c>
      <c r="L21" s="9">
        <f t="shared" si="3"/>
        <v>1</v>
      </c>
      <c r="M21" s="9">
        <f t="shared" si="3"/>
        <v>1</v>
      </c>
      <c r="N21" s="9">
        <f t="shared" si="3"/>
        <v>1</v>
      </c>
      <c r="O21" s="9">
        <f t="shared" si="3"/>
        <v>1</v>
      </c>
      <c r="P21" s="9">
        <f t="shared" si="3"/>
        <v>1</v>
      </c>
      <c r="Q21" s="9">
        <f t="shared" si="3"/>
        <v>1</v>
      </c>
    </row>
    <row r="23" spans="2:17" x14ac:dyDescent="0.2">
      <c r="B23" s="10" t="s">
        <v>83</v>
      </c>
      <c r="C23" s="10"/>
      <c r="D23" s="11">
        <f t="shared" ref="D23:Q23" si="4">ATAN(($D$15-2*D$18)*($D$16-2*D$20)/(2*D$21*SQRT(POWER(($D$15-2*D$18),2)+POWER(($D$16-2*D$20),2)+4*POWER(D$21,2))))</f>
        <v>0</v>
      </c>
      <c r="E23" s="11">
        <f t="shared" si="4"/>
        <v>0</v>
      </c>
      <c r="F23" s="11">
        <f t="shared" si="4"/>
        <v>0</v>
      </c>
      <c r="G23" s="11">
        <f t="shared" si="4"/>
        <v>0</v>
      </c>
      <c r="H23" s="11">
        <f t="shared" si="4"/>
        <v>0</v>
      </c>
      <c r="I23" s="11">
        <f t="shared" si="4"/>
        <v>0</v>
      </c>
      <c r="J23" s="11">
        <f t="shared" si="4"/>
        <v>0</v>
      </c>
      <c r="K23" s="11">
        <f t="shared" si="4"/>
        <v>0</v>
      </c>
      <c r="L23" s="11">
        <f t="shared" si="4"/>
        <v>0</v>
      </c>
      <c r="M23" s="11">
        <f t="shared" si="4"/>
        <v>0</v>
      </c>
      <c r="N23" s="11">
        <f t="shared" si="4"/>
        <v>0</v>
      </c>
      <c r="O23" s="11">
        <f t="shared" si="4"/>
        <v>0</v>
      </c>
      <c r="P23" s="11">
        <f t="shared" si="4"/>
        <v>0</v>
      </c>
      <c r="Q23" s="11">
        <f t="shared" si="4"/>
        <v>0</v>
      </c>
    </row>
    <row r="24" spans="2:17" x14ac:dyDescent="0.2">
      <c r="B24" s="10" t="s">
        <v>84</v>
      </c>
      <c r="C24" s="10"/>
      <c r="D24" s="11">
        <f t="shared" ref="D24:Q24" si="5">ATAN(($D$15+2*D$18)*($D$16-2*D$20)/(2*D$21*SQRT(POWER(($D$15+2*D$18),2)+POWER(($D$16-2*D$20),2)+4*POWER(D$21,2))))</f>
        <v>0</v>
      </c>
      <c r="E24" s="11">
        <f t="shared" si="5"/>
        <v>0</v>
      </c>
      <c r="F24" s="11">
        <f t="shared" si="5"/>
        <v>0</v>
      </c>
      <c r="G24" s="11">
        <f t="shared" si="5"/>
        <v>0</v>
      </c>
      <c r="H24" s="11">
        <f t="shared" si="5"/>
        <v>0</v>
      </c>
      <c r="I24" s="11">
        <f t="shared" si="5"/>
        <v>0</v>
      </c>
      <c r="J24" s="11">
        <f t="shared" si="5"/>
        <v>0</v>
      </c>
      <c r="K24" s="11">
        <f t="shared" si="5"/>
        <v>0</v>
      </c>
      <c r="L24" s="11">
        <f t="shared" si="5"/>
        <v>0</v>
      </c>
      <c r="M24" s="11">
        <f t="shared" si="5"/>
        <v>0</v>
      </c>
      <c r="N24" s="11">
        <f t="shared" si="5"/>
        <v>0</v>
      </c>
      <c r="O24" s="11">
        <f t="shared" si="5"/>
        <v>0</v>
      </c>
      <c r="P24" s="11">
        <f t="shared" si="5"/>
        <v>0</v>
      </c>
      <c r="Q24" s="11">
        <f t="shared" si="5"/>
        <v>0</v>
      </c>
    </row>
    <row r="25" spans="2:17" x14ac:dyDescent="0.2">
      <c r="B25" s="10" t="s">
        <v>85</v>
      </c>
      <c r="C25" s="10"/>
      <c r="D25" s="11">
        <f t="shared" ref="D25:Q25" si="6">ATAN(($D$15-2*D$18)*($D$16+2*D$20)/(2*D$21*SQRT(POWER(($D$15-2*D$18),2)+POWER(($D$16+2*D$20),2)+4*POWER(D$21,2))))</f>
        <v>0</v>
      </c>
      <c r="E25" s="11">
        <f t="shared" si="6"/>
        <v>0</v>
      </c>
      <c r="F25" s="11">
        <f t="shared" si="6"/>
        <v>0</v>
      </c>
      <c r="G25" s="11">
        <f t="shared" si="6"/>
        <v>0</v>
      </c>
      <c r="H25" s="11">
        <f t="shared" si="6"/>
        <v>0</v>
      </c>
      <c r="I25" s="11">
        <f t="shared" si="6"/>
        <v>0</v>
      </c>
      <c r="J25" s="11">
        <f t="shared" si="6"/>
        <v>0</v>
      </c>
      <c r="K25" s="11">
        <f t="shared" si="6"/>
        <v>0</v>
      </c>
      <c r="L25" s="11">
        <f t="shared" si="6"/>
        <v>0</v>
      </c>
      <c r="M25" s="11">
        <f t="shared" si="6"/>
        <v>0</v>
      </c>
      <c r="N25" s="11">
        <f t="shared" si="6"/>
        <v>0</v>
      </c>
      <c r="O25" s="11">
        <f t="shared" si="6"/>
        <v>0</v>
      </c>
      <c r="P25" s="11">
        <f t="shared" si="6"/>
        <v>0</v>
      </c>
      <c r="Q25" s="11">
        <f t="shared" si="6"/>
        <v>0</v>
      </c>
    </row>
    <row r="26" spans="2:17" x14ac:dyDescent="0.2">
      <c r="B26" s="10" t="s">
        <v>86</v>
      </c>
      <c r="C26" s="10"/>
      <c r="D26" s="11">
        <f t="shared" ref="D26:Q26" si="7">ATAN(($D$15+2*D$18)*($D$16+2*D$20)/(2*$D$21*SQRT(POWER(($D$15+2*D$18),2)+POWER(($D$16+2*D$20),2)+4*POWER(D$21,2))))</f>
        <v>0</v>
      </c>
      <c r="E26" s="11">
        <f t="shared" si="7"/>
        <v>0</v>
      </c>
      <c r="F26" s="11">
        <f t="shared" si="7"/>
        <v>0</v>
      </c>
      <c r="G26" s="11">
        <f t="shared" si="7"/>
        <v>0</v>
      </c>
      <c r="H26" s="11">
        <f t="shared" si="7"/>
        <v>0</v>
      </c>
      <c r="I26" s="11">
        <f t="shared" si="7"/>
        <v>0</v>
      </c>
      <c r="J26" s="11">
        <f t="shared" si="7"/>
        <v>0</v>
      </c>
      <c r="K26" s="11">
        <f t="shared" si="7"/>
        <v>0</v>
      </c>
      <c r="L26" s="11">
        <f t="shared" si="7"/>
        <v>0</v>
      </c>
      <c r="M26" s="11">
        <f t="shared" si="7"/>
        <v>0</v>
      </c>
      <c r="N26" s="11">
        <f t="shared" si="7"/>
        <v>0</v>
      </c>
      <c r="O26" s="11">
        <f t="shared" si="7"/>
        <v>0</v>
      </c>
      <c r="P26" s="11">
        <f t="shared" si="7"/>
        <v>0</v>
      </c>
      <c r="Q26" s="11">
        <f t="shared" si="7"/>
        <v>0</v>
      </c>
    </row>
    <row r="27" spans="2:17" x14ac:dyDescent="0.2">
      <c r="B27" s="2" t="s">
        <v>87</v>
      </c>
      <c r="D27" s="12">
        <f t="shared" ref="D27:Q27" si="8">$C$10/4/PI()*SUM(D$23:D$26)</f>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12">
        <f t="shared" si="8"/>
        <v>0</v>
      </c>
      <c r="O27" s="12">
        <f t="shared" si="8"/>
        <v>0</v>
      </c>
      <c r="P27" s="12">
        <f t="shared" si="8"/>
        <v>0</v>
      </c>
      <c r="Q27" s="12">
        <f t="shared" si="8"/>
        <v>0</v>
      </c>
    </row>
    <row r="29" spans="2:17" x14ac:dyDescent="0.2">
      <c r="D29" s="11">
        <f t="shared" ref="D29:Q29" si="9">ATAN(($D$15-2*D$18)*($D$16-2*D$20)/(2*(D$21+D$17)*SQRT(POWER(($D$15-2*D$18),2)+POWER(($D$16-2*D$20),2)+4*POWER((D$21+D$17),2))))</f>
        <v>0</v>
      </c>
      <c r="E29" s="11">
        <f t="shared" si="9"/>
        <v>0</v>
      </c>
      <c r="F29" s="11">
        <f t="shared" si="9"/>
        <v>0</v>
      </c>
      <c r="G29" s="11">
        <f t="shared" si="9"/>
        <v>0</v>
      </c>
      <c r="H29" s="11">
        <f t="shared" si="9"/>
        <v>0</v>
      </c>
      <c r="I29" s="11">
        <f t="shared" si="9"/>
        <v>0</v>
      </c>
      <c r="J29" s="11">
        <f t="shared" si="9"/>
        <v>0</v>
      </c>
      <c r="K29" s="11">
        <f t="shared" si="9"/>
        <v>0</v>
      </c>
      <c r="L29" s="11">
        <f t="shared" si="9"/>
        <v>0</v>
      </c>
      <c r="M29" s="11">
        <f t="shared" si="9"/>
        <v>0</v>
      </c>
      <c r="N29" s="11">
        <f t="shared" si="9"/>
        <v>0</v>
      </c>
      <c r="O29" s="11">
        <f t="shared" si="9"/>
        <v>0</v>
      </c>
      <c r="P29" s="11">
        <f t="shared" si="9"/>
        <v>0</v>
      </c>
      <c r="Q29" s="11">
        <f t="shared" si="9"/>
        <v>0</v>
      </c>
    </row>
    <row r="30" spans="2:17" x14ac:dyDescent="0.2">
      <c r="D30" s="11">
        <f t="shared" ref="D30:Q30" si="10">ATAN(($D$15+2*D$18)*($D$16-2*D$20)/(2*(D$21+D$17)*SQRT(POWER(($D$15+2*D$18),2)+POWER(($D$16-2*D$20),2)+4*POWER(D$21+D$17,2))))</f>
        <v>0</v>
      </c>
      <c r="E30" s="11">
        <f t="shared" si="10"/>
        <v>0</v>
      </c>
      <c r="F30" s="11">
        <f t="shared" si="10"/>
        <v>0</v>
      </c>
      <c r="G30" s="11">
        <f t="shared" si="10"/>
        <v>0</v>
      </c>
      <c r="H30" s="11">
        <f t="shared" si="10"/>
        <v>0</v>
      </c>
      <c r="I30" s="11">
        <f t="shared" si="10"/>
        <v>0</v>
      </c>
      <c r="J30" s="11">
        <f t="shared" si="10"/>
        <v>0</v>
      </c>
      <c r="K30" s="11">
        <f t="shared" si="10"/>
        <v>0</v>
      </c>
      <c r="L30" s="11">
        <f t="shared" si="10"/>
        <v>0</v>
      </c>
      <c r="M30" s="11">
        <f t="shared" si="10"/>
        <v>0</v>
      </c>
      <c r="N30" s="11">
        <f t="shared" si="10"/>
        <v>0</v>
      </c>
      <c r="O30" s="11">
        <f t="shared" si="10"/>
        <v>0</v>
      </c>
      <c r="P30" s="11">
        <f t="shared" si="10"/>
        <v>0</v>
      </c>
      <c r="Q30" s="11">
        <f t="shared" si="10"/>
        <v>0</v>
      </c>
    </row>
    <row r="31" spans="2:17" x14ac:dyDescent="0.2">
      <c r="D31" s="11">
        <f t="shared" ref="D31:Q31" si="11">ATAN(($D$15-2*D$18)*($D$16+2*D$20)/(2*(D$21+D$17)*SQRT(POWER(($D$15-2*D$18),2)+POWER(($D$16+2*D$20),2)+4*POWER(D$21+D$17,2))))</f>
        <v>0</v>
      </c>
      <c r="E31" s="11">
        <f t="shared" si="11"/>
        <v>0</v>
      </c>
      <c r="F31" s="11">
        <f t="shared" si="11"/>
        <v>0</v>
      </c>
      <c r="G31" s="11">
        <f t="shared" si="11"/>
        <v>0</v>
      </c>
      <c r="H31" s="11">
        <f t="shared" si="11"/>
        <v>0</v>
      </c>
      <c r="I31" s="11">
        <f t="shared" si="11"/>
        <v>0</v>
      </c>
      <c r="J31" s="11">
        <f t="shared" si="11"/>
        <v>0</v>
      </c>
      <c r="K31" s="11">
        <f t="shared" si="11"/>
        <v>0</v>
      </c>
      <c r="L31" s="11">
        <f t="shared" si="11"/>
        <v>0</v>
      </c>
      <c r="M31" s="11">
        <f t="shared" si="11"/>
        <v>0</v>
      </c>
      <c r="N31" s="11">
        <f t="shared" si="11"/>
        <v>0</v>
      </c>
      <c r="O31" s="11">
        <f t="shared" si="11"/>
        <v>0</v>
      </c>
      <c r="P31" s="11">
        <f t="shared" si="11"/>
        <v>0</v>
      </c>
      <c r="Q31" s="11">
        <f t="shared" si="11"/>
        <v>0</v>
      </c>
    </row>
    <row r="32" spans="2:17" x14ac:dyDescent="0.2">
      <c r="D32" s="11">
        <f t="shared" ref="D32:Q32" si="12">ATAN(($D$15+2*D$18)*($D$16+2*D$20)/(2*($D$21+D$17)*SQRT(POWER(($D$15+2*D$18),2)+POWER(($D$16+2*D$20),2)+4*POWER(D$21+D$17,2))))</f>
        <v>0</v>
      </c>
      <c r="E32" s="11">
        <f t="shared" si="12"/>
        <v>0</v>
      </c>
      <c r="F32" s="11">
        <f t="shared" si="12"/>
        <v>0</v>
      </c>
      <c r="G32" s="11">
        <f t="shared" si="12"/>
        <v>0</v>
      </c>
      <c r="H32" s="11">
        <f t="shared" si="12"/>
        <v>0</v>
      </c>
      <c r="I32" s="11">
        <f t="shared" si="12"/>
        <v>0</v>
      </c>
      <c r="J32" s="11">
        <f t="shared" si="12"/>
        <v>0</v>
      </c>
      <c r="K32" s="11">
        <f t="shared" si="12"/>
        <v>0</v>
      </c>
      <c r="L32" s="11">
        <f t="shared" si="12"/>
        <v>0</v>
      </c>
      <c r="M32" s="11">
        <f t="shared" si="12"/>
        <v>0</v>
      </c>
      <c r="N32" s="11">
        <f t="shared" si="12"/>
        <v>0</v>
      </c>
      <c r="O32" s="11">
        <f t="shared" si="12"/>
        <v>0</v>
      </c>
      <c r="P32" s="11">
        <f t="shared" si="12"/>
        <v>0</v>
      </c>
      <c r="Q32" s="11">
        <f t="shared" si="12"/>
        <v>0</v>
      </c>
    </row>
    <row r="33" spans="1:17" x14ac:dyDescent="0.2">
      <c r="B33" s="2" t="s">
        <v>88</v>
      </c>
      <c r="D33" s="12">
        <f t="shared" ref="D33:Q33" si="13">$C$10/4/PI()*SUM(D$29:D$32)</f>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12">
        <f t="shared" si="13"/>
        <v>0</v>
      </c>
      <c r="O33" s="12">
        <f t="shared" si="13"/>
        <v>0</v>
      </c>
      <c r="P33" s="12">
        <f t="shared" si="13"/>
        <v>0</v>
      </c>
      <c r="Q33" s="12">
        <f t="shared" si="13"/>
        <v>0</v>
      </c>
    </row>
    <row r="34" spans="1:17" ht="15" x14ac:dyDescent="0.25">
      <c r="B34" s="5" t="s">
        <v>89</v>
      </c>
      <c r="D34" s="13">
        <f t="shared" ref="D34:Q34" si="14">(D27-D33)/10</f>
        <v>0</v>
      </c>
      <c r="E34" s="13">
        <f t="shared" si="14"/>
        <v>0</v>
      </c>
      <c r="F34" s="13">
        <f t="shared" si="14"/>
        <v>0</v>
      </c>
      <c r="G34" s="13">
        <f t="shared" si="14"/>
        <v>0</v>
      </c>
      <c r="H34" s="13">
        <f t="shared" si="14"/>
        <v>0</v>
      </c>
      <c r="I34" s="13">
        <f t="shared" si="14"/>
        <v>0</v>
      </c>
      <c r="J34" s="13">
        <f t="shared" si="14"/>
        <v>0</v>
      </c>
      <c r="K34" s="13">
        <f t="shared" si="14"/>
        <v>0</v>
      </c>
      <c r="L34" s="13">
        <f t="shared" si="14"/>
        <v>0</v>
      </c>
      <c r="M34" s="13">
        <f t="shared" si="14"/>
        <v>0</v>
      </c>
      <c r="N34" s="13">
        <f t="shared" si="14"/>
        <v>0</v>
      </c>
      <c r="O34" s="13">
        <f t="shared" si="14"/>
        <v>0</v>
      </c>
      <c r="P34" s="13">
        <f t="shared" si="14"/>
        <v>0</v>
      </c>
      <c r="Q34" s="13">
        <f t="shared" si="14"/>
        <v>0</v>
      </c>
    </row>
    <row r="38" spans="1:17" x14ac:dyDescent="0.2">
      <c r="A38" s="89" t="s">
        <v>122</v>
      </c>
      <c r="B38" s="2" t="s">
        <v>118</v>
      </c>
      <c r="D38" s="39">
        <f>(D$16+2*D$20)+SQRT(POWER((D$16+2*D$20),2)+POWER((D$15-2*D$18),2)+4*POWER(D$21,2))</f>
        <v>12.32455532033676</v>
      </c>
      <c r="E38" s="39">
        <f t="shared" ref="E38:Q38" si="15">(E$16+2*E$20)+SQRT(POWER((E$16+2*E$20),2)+POWER((E$15-2*E$18),2)+4*POWER(E$21,2))</f>
        <v>16.246211251235323</v>
      </c>
      <c r="F38" s="39">
        <f t="shared" si="15"/>
        <v>20.198039027185569</v>
      </c>
      <c r="G38" s="39">
        <f t="shared" si="15"/>
        <v>24.165525060596437</v>
      </c>
      <c r="H38" s="39">
        <f t="shared" si="15"/>
        <v>28.142135623730951</v>
      </c>
      <c r="I38" s="39">
        <f t="shared" si="15"/>
        <v>32.124515496597098</v>
      </c>
      <c r="J38" s="39">
        <f t="shared" si="15"/>
        <v>36.110770276274835</v>
      </c>
      <c r="K38" s="39">
        <f t="shared" si="15"/>
        <v>40.09975124224178</v>
      </c>
      <c r="L38" s="39">
        <f t="shared" si="15"/>
        <v>44.090722034374522</v>
      </c>
      <c r="M38" s="39">
        <f t="shared" si="15"/>
        <v>48.083189157584592</v>
      </c>
      <c r="N38" s="39">
        <f t="shared" si="15"/>
        <v>52.076809620810593</v>
      </c>
      <c r="O38" s="39">
        <f t="shared" si="15"/>
        <v>56.071337695236394</v>
      </c>
      <c r="P38" s="39">
        <f t="shared" si="15"/>
        <v>60.06659275674582</v>
      </c>
      <c r="Q38" s="39">
        <f t="shared" si="15"/>
        <v>64.062439083762797</v>
      </c>
    </row>
    <row r="39" spans="1:17" x14ac:dyDescent="0.2">
      <c r="A39" s="89"/>
      <c r="B39" s="2" t="s">
        <v>120</v>
      </c>
      <c r="D39" s="39">
        <f>(D$16-2*D$20)-SQRT(POWER((D$16-2*D$20),2)+POWER((D$15-2*D$18),2)+4*POWER(D$21,2))</f>
        <v>-12.32455532033676</v>
      </c>
      <c r="E39" s="39">
        <f t="shared" ref="E39:Q39" si="16">(E$16-2*E$20)-SQRT(POWER((E$16-2*E$20),2)+POWER((E$15-2*E$18),2)+4*POWER(E$21,2))</f>
        <v>-16.246211251235323</v>
      </c>
      <c r="F39" s="39">
        <f t="shared" si="16"/>
        <v>-20.198039027185569</v>
      </c>
      <c r="G39" s="39">
        <f t="shared" si="16"/>
        <v>-24.165525060596437</v>
      </c>
      <c r="H39" s="39">
        <f t="shared" si="16"/>
        <v>-28.142135623730951</v>
      </c>
      <c r="I39" s="39">
        <f t="shared" si="16"/>
        <v>-32.124515496597098</v>
      </c>
      <c r="J39" s="39">
        <f t="shared" si="16"/>
        <v>-36.110770276274835</v>
      </c>
      <c r="K39" s="39">
        <f t="shared" si="16"/>
        <v>-40.09975124224178</v>
      </c>
      <c r="L39" s="39">
        <f t="shared" si="16"/>
        <v>-44.090722034374522</v>
      </c>
      <c r="M39" s="39">
        <f t="shared" si="16"/>
        <v>-48.083189157584592</v>
      </c>
      <c r="N39" s="39">
        <f t="shared" si="16"/>
        <v>-52.076809620810593</v>
      </c>
      <c r="O39" s="39">
        <f t="shared" si="16"/>
        <v>-56.071337695236394</v>
      </c>
      <c r="P39" s="39">
        <f t="shared" si="16"/>
        <v>-60.06659275674582</v>
      </c>
      <c r="Q39" s="39">
        <f t="shared" si="16"/>
        <v>-64.062439083762797</v>
      </c>
    </row>
    <row r="40" spans="1:17" x14ac:dyDescent="0.2">
      <c r="A40" s="89"/>
      <c r="B40" s="2" t="s">
        <v>119</v>
      </c>
      <c r="D40" s="39">
        <f>(D$16-2*D$20)-SQRT(POWER((D$16-2*D$20),2)+POWER((D$15+2*D$18),2)+4*POWER(D$21,2))</f>
        <v>-12.32455532033676</v>
      </c>
      <c r="E40" s="39">
        <f t="shared" ref="E40:Q40" si="17">(E$16-2*E$20)-SQRT(POWER((E$16-2*E$20),2)+POWER((E$15+2*E$18),2)+4*POWER(E$21,2))</f>
        <v>-16.246211251235323</v>
      </c>
      <c r="F40" s="39">
        <f t="shared" si="17"/>
        <v>-20.198039027185569</v>
      </c>
      <c r="G40" s="39">
        <f t="shared" si="17"/>
        <v>-24.165525060596437</v>
      </c>
      <c r="H40" s="39">
        <f t="shared" si="17"/>
        <v>-28.142135623730951</v>
      </c>
      <c r="I40" s="39">
        <f t="shared" si="17"/>
        <v>-32.124515496597098</v>
      </c>
      <c r="J40" s="39">
        <f t="shared" si="17"/>
        <v>-36.110770276274835</v>
      </c>
      <c r="K40" s="39">
        <f t="shared" si="17"/>
        <v>-40.09975124224178</v>
      </c>
      <c r="L40" s="39">
        <f t="shared" si="17"/>
        <v>-44.090722034374522</v>
      </c>
      <c r="M40" s="39">
        <f t="shared" si="17"/>
        <v>-48.083189157584592</v>
      </c>
      <c r="N40" s="39">
        <f t="shared" si="17"/>
        <v>-52.076809620810593</v>
      </c>
      <c r="O40" s="39">
        <f t="shared" si="17"/>
        <v>-56.071337695236394</v>
      </c>
      <c r="P40" s="39">
        <f t="shared" si="17"/>
        <v>-60.06659275674582</v>
      </c>
      <c r="Q40" s="39">
        <f t="shared" si="17"/>
        <v>-64.062439083762797</v>
      </c>
    </row>
    <row r="41" spans="1:17" x14ac:dyDescent="0.2">
      <c r="A41" s="89"/>
      <c r="B41" s="2" t="s">
        <v>121</v>
      </c>
      <c r="D41" s="39">
        <f>(D$16+2*D$20)+SQRT(POWER((D$16+2*D$20),2)+POWER((D$15+2*D$18),2)+4*POWER(D$21,2))</f>
        <v>12.32455532033676</v>
      </c>
      <c r="E41" s="39">
        <f t="shared" ref="E41:Q41" si="18">(E$16+2*E$20)+SQRT(POWER((E$16+2*E$20),2)+POWER((E$15+2*E$18),2)+4*POWER(E$21,2))</f>
        <v>16.246211251235323</v>
      </c>
      <c r="F41" s="39">
        <f t="shared" si="18"/>
        <v>20.198039027185569</v>
      </c>
      <c r="G41" s="39">
        <f t="shared" si="18"/>
        <v>24.165525060596437</v>
      </c>
      <c r="H41" s="39">
        <f t="shared" si="18"/>
        <v>28.142135623730951</v>
      </c>
      <c r="I41" s="39">
        <f t="shared" si="18"/>
        <v>32.124515496597098</v>
      </c>
      <c r="J41" s="39">
        <f t="shared" si="18"/>
        <v>36.110770276274835</v>
      </c>
      <c r="K41" s="39">
        <f t="shared" si="18"/>
        <v>40.09975124224178</v>
      </c>
      <c r="L41" s="39">
        <f t="shared" si="18"/>
        <v>44.090722034374522</v>
      </c>
      <c r="M41" s="39">
        <f t="shared" si="18"/>
        <v>48.083189157584592</v>
      </c>
      <c r="N41" s="39">
        <f t="shared" si="18"/>
        <v>52.076809620810593</v>
      </c>
      <c r="O41" s="39">
        <f t="shared" si="18"/>
        <v>56.071337695236394</v>
      </c>
      <c r="P41" s="39">
        <f t="shared" si="18"/>
        <v>60.06659275674582</v>
      </c>
      <c r="Q41" s="39">
        <f t="shared" si="18"/>
        <v>64.062439083762797</v>
      </c>
    </row>
    <row r="42" spans="1:17" x14ac:dyDescent="0.2">
      <c r="A42" s="89"/>
      <c r="B42" s="2" t="s">
        <v>38</v>
      </c>
      <c r="D42" s="12">
        <f>$C$10/4/PI()*LN(D38/D39*D40/D41)</f>
        <v>0</v>
      </c>
      <c r="E42" s="12">
        <f t="shared" ref="E42:Q42" si="19">$C$10/4/PI()*LN(E38/E39*E40/E41)</f>
        <v>0</v>
      </c>
      <c r="F42" s="12">
        <f t="shared" si="19"/>
        <v>0</v>
      </c>
      <c r="G42" s="12">
        <f t="shared" si="19"/>
        <v>0</v>
      </c>
      <c r="H42" s="12">
        <f t="shared" si="19"/>
        <v>0</v>
      </c>
      <c r="I42" s="12">
        <f t="shared" si="19"/>
        <v>0</v>
      </c>
      <c r="J42" s="12">
        <f t="shared" si="19"/>
        <v>0</v>
      </c>
      <c r="K42" s="12">
        <f t="shared" si="19"/>
        <v>0</v>
      </c>
      <c r="L42" s="12">
        <f t="shared" si="19"/>
        <v>0</v>
      </c>
      <c r="M42" s="12">
        <f t="shared" si="19"/>
        <v>0</v>
      </c>
      <c r="N42" s="12">
        <f t="shared" si="19"/>
        <v>0</v>
      </c>
      <c r="O42" s="12">
        <f t="shared" si="19"/>
        <v>0</v>
      </c>
      <c r="P42" s="12">
        <f t="shared" si="19"/>
        <v>0</v>
      </c>
      <c r="Q42" s="12">
        <f t="shared" si="19"/>
        <v>0</v>
      </c>
    </row>
    <row r="43" spans="1:17" x14ac:dyDescent="0.2">
      <c r="A43" s="89"/>
    </row>
    <row r="44" spans="1:17" x14ac:dyDescent="0.2">
      <c r="A44" s="89"/>
      <c r="B44" s="2" t="s">
        <v>118</v>
      </c>
      <c r="D44" s="39">
        <f>(D$16+2*D$20)+SQRT(POWER((D$16+2*D$20),2)+POWER((D$15-2*D$18),2)+4*POWER((D$21+D$17),2))</f>
        <v>12.32455532033676</v>
      </c>
      <c r="E44" s="39">
        <f t="shared" ref="E44:Q44" si="20">(E$16+2*E$20)+SQRT(POWER((E$16+2*E$20),2)+POWER((E$15-2*E$18),2)+4*POWER((E$21+E$17),2))</f>
        <v>16.246211251235323</v>
      </c>
      <c r="F44" s="39">
        <f t="shared" si="20"/>
        <v>20.198039027185569</v>
      </c>
      <c r="G44" s="39">
        <f t="shared" si="20"/>
        <v>24.165525060596437</v>
      </c>
      <c r="H44" s="39">
        <f t="shared" si="20"/>
        <v>28.142135623730951</v>
      </c>
      <c r="I44" s="39">
        <f t="shared" si="20"/>
        <v>32.124515496597098</v>
      </c>
      <c r="J44" s="39">
        <f t="shared" si="20"/>
        <v>36.110770276274835</v>
      </c>
      <c r="K44" s="39">
        <f t="shared" si="20"/>
        <v>40.09975124224178</v>
      </c>
      <c r="L44" s="39">
        <f t="shared" si="20"/>
        <v>44.090722034374522</v>
      </c>
      <c r="M44" s="39">
        <f t="shared" si="20"/>
        <v>48.083189157584592</v>
      </c>
      <c r="N44" s="39">
        <f t="shared" si="20"/>
        <v>52.076809620810593</v>
      </c>
      <c r="O44" s="39">
        <f t="shared" si="20"/>
        <v>56.071337695236394</v>
      </c>
      <c r="P44" s="39">
        <f t="shared" si="20"/>
        <v>60.06659275674582</v>
      </c>
      <c r="Q44" s="39">
        <f t="shared" si="20"/>
        <v>64.062439083762797</v>
      </c>
    </row>
    <row r="45" spans="1:17" x14ac:dyDescent="0.2">
      <c r="A45" s="89"/>
      <c r="B45" s="2" t="s">
        <v>120</v>
      </c>
      <c r="D45" s="39">
        <f>(D$16-2*D$20)-SQRT(POWER((D$16-2*D$20),2)+POWER((D$15-2*D$18),2)+4*POWER((D$21+D$17),2))</f>
        <v>-12.32455532033676</v>
      </c>
      <c r="E45" s="39">
        <f t="shared" ref="E45:Q45" si="21">(E$16-2*E$20)-SQRT(POWER((E$16-2*E$20),2)+POWER((E$15-2*E$18),2)+4*POWER((E$21+E$17),2))</f>
        <v>-16.246211251235323</v>
      </c>
      <c r="F45" s="39">
        <f t="shared" si="21"/>
        <v>-20.198039027185569</v>
      </c>
      <c r="G45" s="39">
        <f t="shared" si="21"/>
        <v>-24.165525060596437</v>
      </c>
      <c r="H45" s="39">
        <f t="shared" si="21"/>
        <v>-28.142135623730951</v>
      </c>
      <c r="I45" s="39">
        <f t="shared" si="21"/>
        <v>-32.124515496597098</v>
      </c>
      <c r="J45" s="39">
        <f t="shared" si="21"/>
        <v>-36.110770276274835</v>
      </c>
      <c r="K45" s="39">
        <f t="shared" si="21"/>
        <v>-40.09975124224178</v>
      </c>
      <c r="L45" s="39">
        <f t="shared" si="21"/>
        <v>-44.090722034374522</v>
      </c>
      <c r="M45" s="39">
        <f t="shared" si="21"/>
        <v>-48.083189157584592</v>
      </c>
      <c r="N45" s="39">
        <f t="shared" si="21"/>
        <v>-52.076809620810593</v>
      </c>
      <c r="O45" s="39">
        <f t="shared" si="21"/>
        <v>-56.071337695236394</v>
      </c>
      <c r="P45" s="39">
        <f t="shared" si="21"/>
        <v>-60.06659275674582</v>
      </c>
      <c r="Q45" s="39">
        <f t="shared" si="21"/>
        <v>-64.062439083762797</v>
      </c>
    </row>
    <row r="46" spans="1:17" x14ac:dyDescent="0.2">
      <c r="A46" s="89"/>
      <c r="B46" s="2" t="s">
        <v>119</v>
      </c>
      <c r="D46" s="39">
        <f>(D$16-2*D$20)-SQRT(POWER((D$16-2*D$20),2)+POWER((D$15+2*D$18),2)+4*POWER((D$21+D$17),2))</f>
        <v>-12.32455532033676</v>
      </c>
      <c r="E46" s="39">
        <f t="shared" ref="E46:Q46" si="22">(E$16-2*E$20)-SQRT(POWER((E$16-2*E$20),2)+POWER((E$15+2*E$18),2)+4*POWER((E$21+E$17),2))</f>
        <v>-16.246211251235323</v>
      </c>
      <c r="F46" s="39">
        <f t="shared" si="22"/>
        <v>-20.198039027185569</v>
      </c>
      <c r="G46" s="39">
        <f t="shared" si="22"/>
        <v>-24.165525060596437</v>
      </c>
      <c r="H46" s="39">
        <f t="shared" si="22"/>
        <v>-28.142135623730951</v>
      </c>
      <c r="I46" s="39">
        <f t="shared" si="22"/>
        <v>-32.124515496597098</v>
      </c>
      <c r="J46" s="39">
        <f t="shared" si="22"/>
        <v>-36.110770276274835</v>
      </c>
      <c r="K46" s="39">
        <f t="shared" si="22"/>
        <v>-40.09975124224178</v>
      </c>
      <c r="L46" s="39">
        <f t="shared" si="22"/>
        <v>-44.090722034374522</v>
      </c>
      <c r="M46" s="39">
        <f t="shared" si="22"/>
        <v>-48.083189157584592</v>
      </c>
      <c r="N46" s="39">
        <f t="shared" si="22"/>
        <v>-52.076809620810593</v>
      </c>
      <c r="O46" s="39">
        <f t="shared" si="22"/>
        <v>-56.071337695236394</v>
      </c>
      <c r="P46" s="39">
        <f t="shared" si="22"/>
        <v>-60.06659275674582</v>
      </c>
      <c r="Q46" s="39">
        <f t="shared" si="22"/>
        <v>-64.062439083762797</v>
      </c>
    </row>
    <row r="47" spans="1:17" x14ac:dyDescent="0.2">
      <c r="A47" s="89"/>
      <c r="B47" s="2" t="s">
        <v>121</v>
      </c>
      <c r="D47" s="12">
        <f>(D$16+2*D$20)+SQRT(POWER((D$16+2*D$20),2)+POWER((D$15+2*D$18),2)+4*POWER((D$21+D$17),2))</f>
        <v>12.32455532033676</v>
      </c>
      <c r="E47" s="12">
        <f t="shared" ref="E47:Q47" si="23">(E$16+2*E$20)+SQRT(POWER((E$16+2*E$20),2)+POWER((E$15+2*E$18),2)+4*POWER((E$21+E$17),2))</f>
        <v>16.246211251235323</v>
      </c>
      <c r="F47" s="12">
        <f t="shared" si="23"/>
        <v>20.198039027185569</v>
      </c>
      <c r="G47" s="12">
        <f t="shared" si="23"/>
        <v>24.165525060596437</v>
      </c>
      <c r="H47" s="12">
        <f t="shared" si="23"/>
        <v>28.142135623730951</v>
      </c>
      <c r="I47" s="12">
        <f t="shared" si="23"/>
        <v>32.124515496597098</v>
      </c>
      <c r="J47" s="12">
        <f t="shared" si="23"/>
        <v>36.110770276274835</v>
      </c>
      <c r="K47" s="12">
        <f t="shared" si="23"/>
        <v>40.09975124224178</v>
      </c>
      <c r="L47" s="12">
        <f t="shared" si="23"/>
        <v>44.090722034374522</v>
      </c>
      <c r="M47" s="12">
        <f t="shared" si="23"/>
        <v>48.083189157584592</v>
      </c>
      <c r="N47" s="12">
        <f t="shared" si="23"/>
        <v>52.076809620810593</v>
      </c>
      <c r="O47" s="12">
        <f t="shared" si="23"/>
        <v>56.071337695236394</v>
      </c>
      <c r="P47" s="12">
        <f t="shared" si="23"/>
        <v>60.06659275674582</v>
      </c>
      <c r="Q47" s="12">
        <f t="shared" si="23"/>
        <v>64.062439083762797</v>
      </c>
    </row>
    <row r="48" spans="1:17" x14ac:dyDescent="0.2">
      <c r="A48" s="89"/>
      <c r="B48" s="2" t="s">
        <v>38</v>
      </c>
      <c r="D48" s="12">
        <f>$C$10/4/PI()*LN(D44/D45*D46/D47)</f>
        <v>0</v>
      </c>
      <c r="E48" s="12">
        <f t="shared" ref="E48:Q48" si="24">$C$10/4/PI()*LN(E44/E45*E46/E47)</f>
        <v>0</v>
      </c>
      <c r="F48" s="12">
        <f t="shared" si="24"/>
        <v>0</v>
      </c>
      <c r="G48" s="12">
        <f t="shared" si="24"/>
        <v>0</v>
      </c>
      <c r="H48" s="12">
        <f t="shared" si="24"/>
        <v>0</v>
      </c>
      <c r="I48" s="12">
        <f t="shared" si="24"/>
        <v>0</v>
      </c>
      <c r="J48" s="12">
        <f t="shared" si="24"/>
        <v>0</v>
      </c>
      <c r="K48" s="12">
        <f t="shared" si="24"/>
        <v>0</v>
      </c>
      <c r="L48" s="12">
        <f t="shared" si="24"/>
        <v>0</v>
      </c>
      <c r="M48" s="12">
        <f t="shared" si="24"/>
        <v>0</v>
      </c>
      <c r="N48" s="12">
        <f t="shared" si="24"/>
        <v>0</v>
      </c>
      <c r="O48" s="12">
        <f t="shared" si="24"/>
        <v>0</v>
      </c>
      <c r="P48" s="12">
        <f t="shared" si="24"/>
        <v>0</v>
      </c>
      <c r="Q48" s="12">
        <f t="shared" si="24"/>
        <v>0</v>
      </c>
    </row>
    <row r="49" spans="1:17" ht="15" x14ac:dyDescent="0.25">
      <c r="A49" s="89"/>
      <c r="B49" s="2" t="s">
        <v>123</v>
      </c>
      <c r="D49" s="40">
        <f>(D42-D48)/10</f>
        <v>0</v>
      </c>
      <c r="E49" s="40">
        <f t="shared" ref="E49:Q49" si="25">(E42-E48)/10</f>
        <v>0</v>
      </c>
      <c r="F49" s="40">
        <f t="shared" si="25"/>
        <v>0</v>
      </c>
      <c r="G49" s="40">
        <f t="shared" si="25"/>
        <v>0</v>
      </c>
      <c r="H49" s="40">
        <f t="shared" si="25"/>
        <v>0</v>
      </c>
      <c r="I49" s="40">
        <f t="shared" si="25"/>
        <v>0</v>
      </c>
      <c r="J49" s="40">
        <f t="shared" si="25"/>
        <v>0</v>
      </c>
      <c r="K49" s="40">
        <f t="shared" si="25"/>
        <v>0</v>
      </c>
      <c r="L49" s="40">
        <f t="shared" si="25"/>
        <v>0</v>
      </c>
      <c r="M49" s="40">
        <f t="shared" si="25"/>
        <v>0</v>
      </c>
      <c r="N49" s="40">
        <f t="shared" si="25"/>
        <v>0</v>
      </c>
      <c r="O49" s="40">
        <f t="shared" si="25"/>
        <v>0</v>
      </c>
      <c r="P49" s="40">
        <f t="shared" si="25"/>
        <v>0</v>
      </c>
      <c r="Q49" s="40">
        <f t="shared" si="25"/>
        <v>0</v>
      </c>
    </row>
    <row r="52" spans="1:17" x14ac:dyDescent="0.2">
      <c r="A52" s="89" t="s">
        <v>124</v>
      </c>
      <c r="B52" s="2" t="s">
        <v>118</v>
      </c>
      <c r="D52" s="39">
        <f>(D$15+2*D$18)+SQRT(POWER((D$16-2*D$20),2)+POWER((D$15+2*D$18),2)+4*POWER(D$21,2))</f>
        <v>6.324555320336759</v>
      </c>
      <c r="E52" s="39">
        <f t="shared" ref="E52:Q52" si="26">(E$15+2*E$18)+SQRT(POWER((E$16-2*E$20),2)+POWER((E$15+2*E$18),2)+4*POWER(E$21,2))</f>
        <v>8.2462112512353212</v>
      </c>
      <c r="F52" s="39">
        <f t="shared" si="26"/>
        <v>10.198039027185569</v>
      </c>
      <c r="G52" s="39">
        <f t="shared" si="26"/>
        <v>12.165525060596439</v>
      </c>
      <c r="H52" s="39">
        <f t="shared" si="26"/>
        <v>14.142135623730951</v>
      </c>
      <c r="I52" s="39">
        <f t="shared" si="26"/>
        <v>16.124515496597098</v>
      </c>
      <c r="J52" s="39">
        <f t="shared" si="26"/>
        <v>18.110770276274835</v>
      </c>
      <c r="K52" s="39">
        <f t="shared" si="26"/>
        <v>20.09975124224178</v>
      </c>
      <c r="L52" s="39">
        <f t="shared" si="26"/>
        <v>22.090722034374522</v>
      </c>
      <c r="M52" s="39">
        <f t="shared" si="26"/>
        <v>24.083189157584592</v>
      </c>
      <c r="N52" s="39">
        <f t="shared" si="26"/>
        <v>26.076809620810597</v>
      </c>
      <c r="O52" s="39">
        <f t="shared" si="26"/>
        <v>28.071337695236398</v>
      </c>
      <c r="P52" s="39">
        <f t="shared" si="26"/>
        <v>30.066592756745816</v>
      </c>
      <c r="Q52" s="39">
        <f t="shared" si="26"/>
        <v>32.062439083762797</v>
      </c>
    </row>
    <row r="53" spans="1:17" x14ac:dyDescent="0.2">
      <c r="A53" s="89"/>
      <c r="B53" s="2" t="s">
        <v>120</v>
      </c>
      <c r="D53" s="39">
        <f>(D$15-2*D$18)-SQRT(POWER((D$16-2*D$20),2)+POWER((D$15-2*D$18),2)+4*POWER(D$21,2))</f>
        <v>-6.324555320336759</v>
      </c>
      <c r="E53" s="39">
        <f t="shared" ref="E53:Q53" si="27">(E$15-2*E$18)-SQRT(POWER((E$16-2*E$20),2)+POWER((E$15-2*E$18),2)+4*POWER(E$21,2))</f>
        <v>-8.2462112512353212</v>
      </c>
      <c r="F53" s="39">
        <f t="shared" si="27"/>
        <v>-10.198039027185569</v>
      </c>
      <c r="G53" s="39">
        <f t="shared" si="27"/>
        <v>-12.165525060596439</v>
      </c>
      <c r="H53" s="39">
        <f t="shared" si="27"/>
        <v>-14.142135623730951</v>
      </c>
      <c r="I53" s="39">
        <f t="shared" si="27"/>
        <v>-16.124515496597098</v>
      </c>
      <c r="J53" s="39">
        <f t="shared" si="27"/>
        <v>-18.110770276274835</v>
      </c>
      <c r="K53" s="39">
        <f t="shared" si="27"/>
        <v>-20.09975124224178</v>
      </c>
      <c r="L53" s="39">
        <f t="shared" si="27"/>
        <v>-22.090722034374522</v>
      </c>
      <c r="M53" s="39">
        <f t="shared" si="27"/>
        <v>-24.083189157584592</v>
      </c>
      <c r="N53" s="39">
        <f t="shared" si="27"/>
        <v>-26.076809620810597</v>
      </c>
      <c r="O53" s="39">
        <f t="shared" si="27"/>
        <v>-28.071337695236398</v>
      </c>
      <c r="P53" s="39">
        <f t="shared" si="27"/>
        <v>-30.066592756745816</v>
      </c>
      <c r="Q53" s="39">
        <f t="shared" si="27"/>
        <v>-32.062439083762797</v>
      </c>
    </row>
    <row r="54" spans="1:17" x14ac:dyDescent="0.2">
      <c r="A54" s="89"/>
      <c r="B54" s="2" t="s">
        <v>119</v>
      </c>
      <c r="D54" s="39">
        <f>(D$15-2*D$18)-SQRT(POWER((D$16+2*D$20),2)+POWER((D$15-2*D$18),2)+4*POWER(D$21,2))</f>
        <v>-6.324555320336759</v>
      </c>
      <c r="E54" s="39">
        <f t="shared" ref="E54:Q54" si="28">(E$15-2*E$18)-SQRT(POWER((E$16+2*E$20),2)+POWER((E$15-2*E$18),2)+4*POWER(E$21,2))</f>
        <v>-8.2462112512353212</v>
      </c>
      <c r="F54" s="39">
        <f t="shared" si="28"/>
        <v>-10.198039027185569</v>
      </c>
      <c r="G54" s="39">
        <f t="shared" si="28"/>
        <v>-12.165525060596439</v>
      </c>
      <c r="H54" s="39">
        <f t="shared" si="28"/>
        <v>-14.142135623730951</v>
      </c>
      <c r="I54" s="39">
        <f t="shared" si="28"/>
        <v>-16.124515496597098</v>
      </c>
      <c r="J54" s="39">
        <f t="shared" si="28"/>
        <v>-18.110770276274835</v>
      </c>
      <c r="K54" s="39">
        <f t="shared" si="28"/>
        <v>-20.09975124224178</v>
      </c>
      <c r="L54" s="39">
        <f t="shared" si="28"/>
        <v>-22.090722034374522</v>
      </c>
      <c r="M54" s="39">
        <f t="shared" si="28"/>
        <v>-24.083189157584592</v>
      </c>
      <c r="N54" s="39">
        <f t="shared" si="28"/>
        <v>-26.076809620810597</v>
      </c>
      <c r="O54" s="39">
        <f t="shared" si="28"/>
        <v>-28.071337695236398</v>
      </c>
      <c r="P54" s="39">
        <f t="shared" si="28"/>
        <v>-30.066592756745816</v>
      </c>
      <c r="Q54" s="39">
        <f t="shared" si="28"/>
        <v>-32.062439083762797</v>
      </c>
    </row>
    <row r="55" spans="1:17" x14ac:dyDescent="0.2">
      <c r="A55" s="89"/>
      <c r="B55" s="2" t="s">
        <v>121</v>
      </c>
      <c r="D55" s="39">
        <f>(D$15+2*D$18)+SQRT(POWER((D$16+2*D$20),2)+POWER((D$15+2*D$18),2)+4*POWER(D$21,2))</f>
        <v>6.324555320336759</v>
      </c>
      <c r="E55" s="39">
        <f t="shared" ref="E55:Q55" si="29">(E$15+2*E$18)+SQRT(POWER((E$16+2*E$20),2)+POWER((E$15+2*E$18),2)+4*POWER(E$21,2))</f>
        <v>8.2462112512353212</v>
      </c>
      <c r="F55" s="39">
        <f t="shared" si="29"/>
        <v>10.198039027185569</v>
      </c>
      <c r="G55" s="39">
        <f t="shared" si="29"/>
        <v>12.165525060596439</v>
      </c>
      <c r="H55" s="39">
        <f t="shared" si="29"/>
        <v>14.142135623730951</v>
      </c>
      <c r="I55" s="39">
        <f t="shared" si="29"/>
        <v>16.124515496597098</v>
      </c>
      <c r="J55" s="39">
        <f t="shared" si="29"/>
        <v>18.110770276274835</v>
      </c>
      <c r="K55" s="39">
        <f t="shared" si="29"/>
        <v>20.09975124224178</v>
      </c>
      <c r="L55" s="39">
        <f t="shared" si="29"/>
        <v>22.090722034374522</v>
      </c>
      <c r="M55" s="39">
        <f t="shared" si="29"/>
        <v>24.083189157584592</v>
      </c>
      <c r="N55" s="39">
        <f t="shared" si="29"/>
        <v>26.076809620810597</v>
      </c>
      <c r="O55" s="39">
        <f t="shared" si="29"/>
        <v>28.071337695236398</v>
      </c>
      <c r="P55" s="39">
        <f t="shared" si="29"/>
        <v>30.066592756745816</v>
      </c>
      <c r="Q55" s="39">
        <f t="shared" si="29"/>
        <v>32.062439083762797</v>
      </c>
    </row>
    <row r="56" spans="1:17" x14ac:dyDescent="0.2">
      <c r="A56" s="89"/>
      <c r="B56" s="2" t="s">
        <v>38</v>
      </c>
      <c r="D56" s="12">
        <f t="shared" ref="D56:Q56" si="30">$C$10/4/PI()*LN(D52/D53*D54/D55)</f>
        <v>0</v>
      </c>
      <c r="E56" s="12">
        <f t="shared" si="30"/>
        <v>0</v>
      </c>
      <c r="F56" s="12">
        <f t="shared" si="30"/>
        <v>0</v>
      </c>
      <c r="G56" s="12">
        <f t="shared" si="30"/>
        <v>0</v>
      </c>
      <c r="H56" s="12">
        <f t="shared" si="30"/>
        <v>0</v>
      </c>
      <c r="I56" s="12">
        <f t="shared" si="30"/>
        <v>0</v>
      </c>
      <c r="J56" s="12">
        <f t="shared" si="30"/>
        <v>0</v>
      </c>
      <c r="K56" s="12">
        <f t="shared" si="30"/>
        <v>0</v>
      </c>
      <c r="L56" s="12">
        <f t="shared" si="30"/>
        <v>0</v>
      </c>
      <c r="M56" s="12">
        <f t="shared" si="30"/>
        <v>0</v>
      </c>
      <c r="N56" s="12">
        <f t="shared" si="30"/>
        <v>0</v>
      </c>
      <c r="O56" s="12">
        <f t="shared" si="30"/>
        <v>0</v>
      </c>
      <c r="P56" s="12">
        <f t="shared" si="30"/>
        <v>0</v>
      </c>
      <c r="Q56" s="12">
        <f t="shared" si="30"/>
        <v>0</v>
      </c>
    </row>
    <row r="57" spans="1:17" x14ac:dyDescent="0.2">
      <c r="A57" s="89"/>
    </row>
    <row r="58" spans="1:17" x14ac:dyDescent="0.2">
      <c r="A58" s="89"/>
      <c r="B58" s="2" t="s">
        <v>118</v>
      </c>
      <c r="D58" s="39">
        <f>(D$15+2*D$18)+SQRT(POWER((D$16-2*D$20),2)+POWER((D$15+2*D$18),2)+4*POWER((D$21+D$17),2))</f>
        <v>6.324555320336759</v>
      </c>
      <c r="E58" s="39">
        <f t="shared" ref="E58:Q58" si="31">(E$15+2*E$18)+SQRT(POWER((E$16-2*E$20),2)+POWER((E$15+2*E$18),2)+4*POWER((E$21+E$17),2))</f>
        <v>8.2462112512353212</v>
      </c>
      <c r="F58" s="39">
        <f t="shared" si="31"/>
        <v>10.198039027185569</v>
      </c>
      <c r="G58" s="39">
        <f t="shared" si="31"/>
        <v>12.165525060596439</v>
      </c>
      <c r="H58" s="39">
        <f t="shared" si="31"/>
        <v>14.142135623730951</v>
      </c>
      <c r="I58" s="39">
        <f t="shared" si="31"/>
        <v>16.124515496597098</v>
      </c>
      <c r="J58" s="39">
        <f t="shared" si="31"/>
        <v>18.110770276274835</v>
      </c>
      <c r="K58" s="39">
        <f t="shared" si="31"/>
        <v>20.09975124224178</v>
      </c>
      <c r="L58" s="39">
        <f t="shared" si="31"/>
        <v>22.090722034374522</v>
      </c>
      <c r="M58" s="39">
        <f t="shared" si="31"/>
        <v>24.083189157584592</v>
      </c>
      <c r="N58" s="39">
        <f t="shared" si="31"/>
        <v>26.076809620810597</v>
      </c>
      <c r="O58" s="39">
        <f t="shared" si="31"/>
        <v>28.071337695236398</v>
      </c>
      <c r="P58" s="39">
        <f t="shared" si="31"/>
        <v>30.066592756745816</v>
      </c>
      <c r="Q58" s="39">
        <f t="shared" si="31"/>
        <v>32.062439083762797</v>
      </c>
    </row>
    <row r="59" spans="1:17" x14ac:dyDescent="0.2">
      <c r="A59" s="89"/>
      <c r="B59" s="2" t="s">
        <v>120</v>
      </c>
      <c r="D59" s="39">
        <f>(D$15-2*D$18)-SQRT(POWER((D$16-2*D$20),2)+POWER((D$15-2*D$18),2)+4*POWER((D$21+D$17),2))</f>
        <v>-6.324555320336759</v>
      </c>
      <c r="E59" s="39">
        <f t="shared" ref="E59:Q59" si="32">(E$15-2*E$18)-SQRT(POWER((E$16-2*E$20),2)+POWER((E$15-2*E$18),2)+4*POWER((E$21+E$17),2))</f>
        <v>-8.2462112512353212</v>
      </c>
      <c r="F59" s="39">
        <f t="shared" si="32"/>
        <v>-10.198039027185569</v>
      </c>
      <c r="G59" s="39">
        <f t="shared" si="32"/>
        <v>-12.165525060596439</v>
      </c>
      <c r="H59" s="39">
        <f t="shared" si="32"/>
        <v>-14.142135623730951</v>
      </c>
      <c r="I59" s="39">
        <f t="shared" si="32"/>
        <v>-16.124515496597098</v>
      </c>
      <c r="J59" s="39">
        <f t="shared" si="32"/>
        <v>-18.110770276274835</v>
      </c>
      <c r="K59" s="39">
        <f t="shared" si="32"/>
        <v>-20.09975124224178</v>
      </c>
      <c r="L59" s="39">
        <f t="shared" si="32"/>
        <v>-22.090722034374522</v>
      </c>
      <c r="M59" s="39">
        <f t="shared" si="32"/>
        <v>-24.083189157584592</v>
      </c>
      <c r="N59" s="39">
        <f t="shared" si="32"/>
        <v>-26.076809620810597</v>
      </c>
      <c r="O59" s="39">
        <f t="shared" si="32"/>
        <v>-28.071337695236398</v>
      </c>
      <c r="P59" s="39">
        <f t="shared" si="32"/>
        <v>-30.066592756745816</v>
      </c>
      <c r="Q59" s="39">
        <f t="shared" si="32"/>
        <v>-32.062439083762797</v>
      </c>
    </row>
    <row r="60" spans="1:17" x14ac:dyDescent="0.2">
      <c r="A60" s="89"/>
      <c r="B60" s="2" t="s">
        <v>119</v>
      </c>
      <c r="D60" s="39">
        <f>(D$15-2*D$18)-SQRT(POWER((D$16+2*D$20),2)+POWER((D$15-2*D$18),2)+4*POWER((D$21+D$17),2))</f>
        <v>-6.324555320336759</v>
      </c>
      <c r="E60" s="39">
        <f t="shared" ref="E60:Q60" si="33">(E$15-2*E$18)-SQRT(POWER((E$16+2*E$20),2)+POWER((E$15-2*E$18),2)+4*POWER((E$21+E$17),2))</f>
        <v>-8.2462112512353212</v>
      </c>
      <c r="F60" s="39">
        <f t="shared" si="33"/>
        <v>-10.198039027185569</v>
      </c>
      <c r="G60" s="39">
        <f t="shared" si="33"/>
        <v>-12.165525060596439</v>
      </c>
      <c r="H60" s="39">
        <f t="shared" si="33"/>
        <v>-14.142135623730951</v>
      </c>
      <c r="I60" s="39">
        <f t="shared" si="33"/>
        <v>-16.124515496597098</v>
      </c>
      <c r="J60" s="39">
        <f t="shared" si="33"/>
        <v>-18.110770276274835</v>
      </c>
      <c r="K60" s="39">
        <f t="shared" si="33"/>
        <v>-20.09975124224178</v>
      </c>
      <c r="L60" s="39">
        <f t="shared" si="33"/>
        <v>-22.090722034374522</v>
      </c>
      <c r="M60" s="39">
        <f t="shared" si="33"/>
        <v>-24.083189157584592</v>
      </c>
      <c r="N60" s="39">
        <f t="shared" si="33"/>
        <v>-26.076809620810597</v>
      </c>
      <c r="O60" s="39">
        <f t="shared" si="33"/>
        <v>-28.071337695236398</v>
      </c>
      <c r="P60" s="39">
        <f t="shared" si="33"/>
        <v>-30.066592756745816</v>
      </c>
      <c r="Q60" s="39">
        <f t="shared" si="33"/>
        <v>-32.062439083762797</v>
      </c>
    </row>
    <row r="61" spans="1:17" x14ac:dyDescent="0.2">
      <c r="A61" s="89"/>
      <c r="B61" s="2" t="s">
        <v>121</v>
      </c>
      <c r="D61" s="39">
        <f>(D$15+2*D$18)+SQRT(POWER((D$16+2*D$20),2)+POWER((D$15+2*D$18),2)+4*POWER((D$21+D$17),2))</f>
        <v>6.324555320336759</v>
      </c>
      <c r="E61" s="39">
        <f t="shared" ref="E61:Q61" si="34">(E$15+2*E$18)+SQRT(POWER((E$16+2*E$20),2)+POWER((E$15+2*E$18),2)+4*POWER((E$21+E$17),2))</f>
        <v>8.2462112512353212</v>
      </c>
      <c r="F61" s="39">
        <f t="shared" si="34"/>
        <v>10.198039027185569</v>
      </c>
      <c r="G61" s="39">
        <f t="shared" si="34"/>
        <v>12.165525060596439</v>
      </c>
      <c r="H61" s="39">
        <f t="shared" si="34"/>
        <v>14.142135623730951</v>
      </c>
      <c r="I61" s="39">
        <f t="shared" si="34"/>
        <v>16.124515496597098</v>
      </c>
      <c r="J61" s="39">
        <f t="shared" si="34"/>
        <v>18.110770276274835</v>
      </c>
      <c r="K61" s="39">
        <f t="shared" si="34"/>
        <v>20.09975124224178</v>
      </c>
      <c r="L61" s="39">
        <f t="shared" si="34"/>
        <v>22.090722034374522</v>
      </c>
      <c r="M61" s="39">
        <f t="shared" si="34"/>
        <v>24.083189157584592</v>
      </c>
      <c r="N61" s="39">
        <f t="shared" si="34"/>
        <v>26.076809620810597</v>
      </c>
      <c r="O61" s="39">
        <f t="shared" si="34"/>
        <v>28.071337695236398</v>
      </c>
      <c r="P61" s="39">
        <f t="shared" si="34"/>
        <v>30.066592756745816</v>
      </c>
      <c r="Q61" s="39">
        <f t="shared" si="34"/>
        <v>32.062439083762797</v>
      </c>
    </row>
    <row r="62" spans="1:17" x14ac:dyDescent="0.2">
      <c r="A62" s="89"/>
      <c r="B62" s="2" t="s">
        <v>38</v>
      </c>
      <c r="D62" s="12">
        <f t="shared" ref="D62:Q62" si="35">$C$10/4/PI()*LN(D58/D59*D60/D61)</f>
        <v>0</v>
      </c>
      <c r="E62" s="12">
        <f t="shared" si="35"/>
        <v>0</v>
      </c>
      <c r="F62" s="12">
        <f t="shared" si="35"/>
        <v>0</v>
      </c>
      <c r="G62" s="12">
        <f t="shared" si="35"/>
        <v>0</v>
      </c>
      <c r="H62" s="12">
        <f t="shared" si="35"/>
        <v>0</v>
      </c>
      <c r="I62" s="12">
        <f t="shared" si="35"/>
        <v>0</v>
      </c>
      <c r="J62" s="12">
        <f t="shared" si="35"/>
        <v>0</v>
      </c>
      <c r="K62" s="12">
        <f t="shared" si="35"/>
        <v>0</v>
      </c>
      <c r="L62" s="12">
        <f t="shared" si="35"/>
        <v>0</v>
      </c>
      <c r="M62" s="12">
        <f t="shared" si="35"/>
        <v>0</v>
      </c>
      <c r="N62" s="12">
        <f t="shared" si="35"/>
        <v>0</v>
      </c>
      <c r="O62" s="12">
        <f t="shared" si="35"/>
        <v>0</v>
      </c>
      <c r="P62" s="12">
        <f t="shared" si="35"/>
        <v>0</v>
      </c>
      <c r="Q62" s="12">
        <f t="shared" si="35"/>
        <v>0</v>
      </c>
    </row>
    <row r="63" spans="1:17" ht="15" x14ac:dyDescent="0.25">
      <c r="A63" s="89"/>
      <c r="B63" s="2" t="s">
        <v>123</v>
      </c>
      <c r="D63" s="40">
        <f t="shared" ref="D63:Q63" si="36">(D56-D62)/10</f>
        <v>0</v>
      </c>
      <c r="E63" s="40">
        <f t="shared" si="36"/>
        <v>0</v>
      </c>
      <c r="F63" s="40">
        <f t="shared" si="36"/>
        <v>0</v>
      </c>
      <c r="G63" s="40">
        <f t="shared" si="36"/>
        <v>0</v>
      </c>
      <c r="H63" s="40">
        <f t="shared" si="36"/>
        <v>0</v>
      </c>
      <c r="I63" s="40">
        <f t="shared" si="36"/>
        <v>0</v>
      </c>
      <c r="J63" s="40">
        <f t="shared" si="36"/>
        <v>0</v>
      </c>
      <c r="K63" s="40">
        <f t="shared" si="36"/>
        <v>0</v>
      </c>
      <c r="L63" s="40">
        <f t="shared" si="36"/>
        <v>0</v>
      </c>
      <c r="M63" s="40">
        <f t="shared" si="36"/>
        <v>0</v>
      </c>
      <c r="N63" s="40">
        <f t="shared" si="36"/>
        <v>0</v>
      </c>
      <c r="O63" s="40">
        <f t="shared" si="36"/>
        <v>0</v>
      </c>
      <c r="P63" s="40">
        <f t="shared" si="36"/>
        <v>0</v>
      </c>
      <c r="Q63" s="40">
        <f t="shared" si="36"/>
        <v>0</v>
      </c>
    </row>
  </sheetData>
  <sheetProtection password="8D70" sheet="1" objects="1" scenarios="1" selectLockedCells="1"/>
  <mergeCells count="2">
    <mergeCell ref="A38:A49"/>
    <mergeCell ref="A52:A63"/>
  </mergeCells>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グラフ</vt:lpstr>
      </vt:variant>
      <vt:variant>
        <vt:i4>1</vt:i4>
      </vt:variant>
    </vt:vector>
  </HeadingPairs>
  <TitlesOfParts>
    <vt:vector size="13" baseType="lpstr">
      <vt:lpstr>定義と座標系</vt:lpstr>
      <vt:lpstr>全体計算シート</vt:lpstr>
      <vt:lpstr>磁石１</vt:lpstr>
      <vt:lpstr>磁石2</vt:lpstr>
      <vt:lpstr>磁石3</vt:lpstr>
      <vt:lpstr>磁石4</vt:lpstr>
      <vt:lpstr>磁石5</vt:lpstr>
      <vt:lpstr>磁石6</vt:lpstr>
      <vt:lpstr>磁石7</vt:lpstr>
      <vt:lpstr>磁石8</vt:lpstr>
      <vt:lpstr>磁石9</vt:lpstr>
      <vt:lpstr>磁石10</vt: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角柱磁石（多数個）計算シート</dc:title>
  <dc:creator/>
  <cp:lastModifiedBy/>
  <cp:lastPrinted>1900-12-31T15:00:00Z</cp:lastPrinted>
  <dcterms:created xsi:type="dcterms:W3CDTF">1900-12-31T15:00:00Z</dcterms:created>
  <dcterms:modified xsi:type="dcterms:W3CDTF">2023-03-16T03:46:55Z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所有者">
    <vt:lpwstr>児島伸生</vt:lpwstr>
  </property>
  <property fmtid="{D5CDD505-2E9C-101B-9397-08002B2CF9AE}" pid="3" name="完了日">
    <vt:lpwstr>2015/5/7</vt:lpwstr>
  </property>
</Properties>
</file>